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ywu\Box\DPS StoryComm Project\Operating Budget Reports\FY26\"/>
    </mc:Choice>
  </mc:AlternateContent>
  <xr:revisionPtr revIDLastSave="0" documentId="13_ncr:1_{FBED3138-8489-4033-AF86-FF1A34C6AFB6}" xr6:coauthVersionLast="47" xr6:coauthVersionMax="47" xr10:uidLastSave="{00000000-0000-0000-0000-000000000000}"/>
  <bookViews>
    <workbookView xWindow="28680" yWindow="-120" windowWidth="29040" windowHeight="17520" activeTab="2" xr2:uid="{00000000-000D-0000-FFFF-FFFF00000000}"/>
  </bookViews>
  <sheets>
    <sheet name="Operations Report" sheetId="1" r:id="rId1"/>
    <sheet name="Descriptions of Items" sheetId="2" r:id="rId2"/>
    <sheet name="Capital Fun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9" i="1" l="1"/>
  <c r="P37" i="1"/>
  <c r="G6" i="1"/>
  <c r="Q42" i="1"/>
  <c r="K6" i="1"/>
  <c r="O5" i="2"/>
  <c r="O17" i="2"/>
  <c r="O54" i="2" l="1"/>
  <c r="O50" i="2"/>
  <c r="W16" i="1"/>
  <c r="W6" i="1"/>
  <c r="P29" i="1"/>
  <c r="O29" i="1"/>
  <c r="N29" i="1"/>
  <c r="M29" i="1"/>
  <c r="L29" i="1"/>
  <c r="K29" i="1"/>
  <c r="P16" i="1"/>
  <c r="O16" i="1"/>
  <c r="K16" i="1"/>
  <c r="W15" i="1" l="1"/>
  <c r="W40" i="1" s="1"/>
  <c r="W44" i="1" s="1"/>
  <c r="G29" i="1"/>
  <c r="N44" i="1" l="1"/>
  <c r="M44" i="1"/>
  <c r="L44" i="1"/>
  <c r="Q38" i="1"/>
  <c r="Q37" i="1"/>
  <c r="Q36" i="1"/>
  <c r="Q35" i="1"/>
  <c r="Q34" i="1"/>
  <c r="Q33" i="1"/>
  <c r="Q32" i="1"/>
  <c r="Q31" i="1"/>
  <c r="Q30" i="1"/>
  <c r="Q28" i="1"/>
  <c r="Q27" i="1"/>
  <c r="Q26" i="1"/>
  <c r="Q25" i="1"/>
  <c r="Q24" i="1"/>
  <c r="Q23" i="1"/>
  <c r="Q22" i="1"/>
  <c r="Q21" i="1"/>
  <c r="Q20" i="1"/>
  <c r="Q19" i="1"/>
  <c r="Q18" i="1"/>
  <c r="G17" i="1"/>
  <c r="G16" i="1" s="1"/>
  <c r="Q16" i="1" s="1"/>
  <c r="Q29" i="1"/>
  <c r="C7" i="1"/>
  <c r="C6" i="1" s="1"/>
  <c r="Q17" i="1" l="1"/>
  <c r="G15" i="1"/>
  <c r="P15" i="1"/>
  <c r="O15" i="1"/>
  <c r="N15" i="1"/>
  <c r="M15" i="1"/>
  <c r="L15" i="1"/>
  <c r="K15" i="1"/>
  <c r="J15" i="1"/>
  <c r="I15" i="1"/>
  <c r="H15" i="1"/>
  <c r="C16" i="1"/>
  <c r="C15" i="1" s="1"/>
  <c r="C40" i="1" l="1"/>
  <c r="C44" i="1" s="1"/>
  <c r="Q15" i="1"/>
  <c r="G40" i="1"/>
  <c r="P40" i="1"/>
  <c r="P44" i="1" s="1"/>
  <c r="Q10" i="1"/>
  <c r="Q7" i="1"/>
  <c r="Q8" i="1"/>
  <c r="Q9" i="1"/>
  <c r="Q6" i="1"/>
  <c r="O40" i="1"/>
  <c r="O44" i="1" s="1"/>
  <c r="K40" i="1"/>
  <c r="K44" i="1" s="1"/>
  <c r="Q40" i="1" l="1"/>
  <c r="Q44" i="1" s="1"/>
  <c r="G44" i="1"/>
  <c r="G45" i="1" s="1"/>
  <c r="K45" i="1" s="1"/>
  <c r="O45" i="1" s="1"/>
  <c r="P45" i="1" s="1"/>
  <c r="T44" i="1" l="1"/>
  <c r="V44" i="1" s="1"/>
  <c r="Q45" i="1"/>
</calcChain>
</file>

<file path=xl/sharedStrings.xml><?xml version="1.0" encoding="utf-8"?>
<sst xmlns="http://schemas.openxmlformats.org/spreadsheetml/2006/main" count="181" uniqueCount="139">
  <si>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</si>
  <si>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</si>
  <si>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</si>
  <si>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</si>
  <si>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</si>
  <si>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</si>
  <si>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</si>
  <si>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</si>
  <si>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</si>
  <si>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Revenue/Spend Category</t>
  </si>
  <si>
    <t>Fiscal Balance Forward</t>
  </si>
  <si>
    <t>All Actuals</t>
  </si>
  <si>
    <t>All Actuals</t>
  </si>
  <si>
    <t>All Actuals</t>
  </si>
  <si>
    <t>All Actuals</t>
  </si>
  <si>
    <t>All Actuals</t>
  </si>
  <si>
    <t>All Actuals</t>
  </si>
  <si>
    <t>Budget Amendment Transfers</t>
  </si>
  <si>
    <t>Available to Spend (Budget Variance)</t>
  </si>
  <si>
    <t>Available to Spend with Fiscal Balance Forward</t>
  </si>
  <si>
    <t>Total Obligations &amp; Commitments</t>
  </si>
  <si>
    <t>Available to Spend with Fiscal Balance Forward less Obligations &amp; Commitments</t>
  </si>
  <si>
    <t>4650:Intramural Income</t>
  </si>
  <si>
    <t>RC10037 Internal Income-Miscellaneous</t>
  </si>
  <si>
    <t>4600:Other Operating Revenue</t>
  </si>
  <si>
    <t>RC10170 Miscellaneous Other Income</t>
  </si>
  <si>
    <t>Total Revenue</t>
  </si>
  <si>
    <t>IT Services</t>
  </si>
  <si>
    <t>6605:IT Services</t>
  </si>
  <si>
    <t>SC10114 Internal - ITS Data Service</t>
  </si>
  <si>
    <t>6650:Supplies</t>
  </si>
  <si>
    <t>SC10486 Office Supplies</t>
  </si>
  <si>
    <t>Utilities</t>
  </si>
  <si>
    <t>6631:Utilities - Electric</t>
  </si>
  <si>
    <t>SC10217 Utilities - Electricity</t>
  </si>
  <si>
    <t>6632:Utilities - Gas</t>
  </si>
  <si>
    <t>SC10347 Utilities - Natural Gas</t>
  </si>
  <si>
    <t>Services</t>
  </si>
  <si>
    <t>6600:Services</t>
  </si>
  <si>
    <t>SC10062 Insurance</t>
  </si>
  <si>
    <t>SC10266 Leases - Building/Land/Office</t>
  </si>
  <si>
    <t>SC10380 Legal Services</t>
  </si>
  <si>
    <t>Maintenance and Repair</t>
  </si>
  <si>
    <t>6610:Maintenance &amp; Repair</t>
  </si>
  <si>
    <t>SC10436 Miscellaneous Repair and Maintenance</t>
  </si>
  <si>
    <t>Total Expenses</t>
  </si>
  <si>
    <t>Transfer In</t>
  </si>
  <si>
    <t>(Transfer Out)</t>
  </si>
  <si>
    <t>Total Transfers</t>
  </si>
  <si>
    <t>Q1</t>
  </si>
  <si>
    <t>Q2</t>
  </si>
  <si>
    <t>Q3</t>
  </si>
  <si>
    <t>SC10088 Services</t>
  </si>
  <si>
    <t xml:space="preserve">SC10079 Professional Services - Misc. </t>
  </si>
  <si>
    <t>Balance</t>
  </si>
  <si>
    <t>EXPENSES:</t>
  </si>
  <si>
    <t>StoryComm Operations</t>
  </si>
  <si>
    <t>PG112903</t>
  </si>
  <si>
    <t>Q4</t>
  </si>
  <si>
    <t xml:space="preserve">REVENUE: </t>
  </si>
  <si>
    <t>Total</t>
  </si>
  <si>
    <t>Descriptions of Budget Items</t>
  </si>
  <si>
    <t>Budget Items</t>
  </si>
  <si>
    <t>Descriptions</t>
  </si>
  <si>
    <t>Intramual Income</t>
  </si>
  <si>
    <t xml:space="preserve">Other Operating Revenue  </t>
  </si>
  <si>
    <t xml:space="preserve">Supplies </t>
  </si>
  <si>
    <t xml:space="preserve">SC10079 </t>
  </si>
  <si>
    <t xml:space="preserve">SC10088 </t>
  </si>
  <si>
    <t xml:space="preserve">Maintenance and Repair </t>
  </si>
  <si>
    <t xml:space="preserve">(Transfer out) </t>
  </si>
  <si>
    <t>ISU's guaranteed radio maintenance fees to offset Racom's invoice under SC10088</t>
  </si>
  <si>
    <t>ISU's subscriber fees</t>
  </si>
  <si>
    <t>City of Ames and Story Co's guaranteed radio maintenance fees to offset Racom's invoice under SC10088</t>
  </si>
  <si>
    <t>All other agencies' subscriber fees</t>
  </si>
  <si>
    <t>Accounting service</t>
  </si>
  <si>
    <t>System administrator costs</t>
  </si>
  <si>
    <t>Web site costs</t>
  </si>
  <si>
    <t>Misc. admin costs</t>
  </si>
  <si>
    <t>3% of ISU admin fee only on subscriber fees</t>
  </si>
  <si>
    <t>Annual audit</t>
  </si>
  <si>
    <t>Generator</t>
  </si>
  <si>
    <t>HVAC</t>
  </si>
  <si>
    <t>Generator fuel (LP tanks)</t>
  </si>
  <si>
    <t>Snow removal/lawn care</t>
  </si>
  <si>
    <t>Annual system maintenance costs</t>
  </si>
  <si>
    <t>Monthly IT charges</t>
  </si>
  <si>
    <t>Estimates</t>
  </si>
  <si>
    <t>Other Expenses</t>
  </si>
  <si>
    <t>Net (Total Revenue less Total Expenses plus Transfers Out)</t>
  </si>
  <si>
    <t>Other Revenue</t>
  </si>
  <si>
    <t>SC10062</t>
  </si>
  <si>
    <t>Insurance</t>
  </si>
  <si>
    <t>SC10266</t>
  </si>
  <si>
    <t>Leases</t>
  </si>
  <si>
    <t>SC10380</t>
  </si>
  <si>
    <t>Legal services</t>
  </si>
  <si>
    <t xml:space="preserve">Electricity </t>
  </si>
  <si>
    <t>SC10217</t>
  </si>
  <si>
    <t>SC10347</t>
  </si>
  <si>
    <t>Natural Gas</t>
  </si>
  <si>
    <t>Supplies (Contingency)</t>
  </si>
  <si>
    <t>Actuals</t>
  </si>
  <si>
    <t>Other Expenses (ICN charges-pass through)</t>
  </si>
  <si>
    <t>need details</t>
  </si>
  <si>
    <t>Long-term consulting support - MCP consulting services</t>
  </si>
  <si>
    <t xml:space="preserve">Guaranteed radio maintenance fees-3 agencies </t>
  </si>
  <si>
    <t xml:space="preserve">Contingency fund - misc. supplies purchased </t>
  </si>
  <si>
    <t>Monthly ICN charges - pass-through expense</t>
  </si>
  <si>
    <t>ISU Spending Authority Balance</t>
  </si>
  <si>
    <t>Company</t>
  </si>
  <si>
    <t>Iowa State University</t>
  </si>
  <si>
    <t>Organization</t>
  </si>
  <si>
    <t>Program: PG112904 Story Comm Capital Fund - AGSTCO - PUBSFTSFT</t>
  </si>
  <si>
    <t>Period</t>
  </si>
  <si>
    <t>Ledger Account</t>
  </si>
  <si>
    <t>Original Budget</t>
  </si>
  <si>
    <t>Budget Amendments</t>
  </si>
  <si>
    <t>Total Budget</t>
  </si>
  <si>
    <t>Total Actuals</t>
  </si>
  <si>
    <t>Investment Income</t>
  </si>
  <si>
    <t>4775:Net Realized Investment Income</t>
  </si>
  <si>
    <t>RC10104 Investment Income</t>
  </si>
  <si>
    <t>Total Expenses and Revenue</t>
  </si>
  <si>
    <t>Net (Total Revenue less Total Expenses plus Total Transfers)</t>
  </si>
  <si>
    <t>Ending Balance</t>
  </si>
  <si>
    <t>Total Obligations and Commitments</t>
  </si>
  <si>
    <t>Ending Balance less Obligations and Commitments</t>
  </si>
  <si>
    <t xml:space="preserve">Net </t>
  </si>
  <si>
    <t>Ending Balance at End of Each Quarter</t>
  </si>
  <si>
    <t>4980:Non Mandatory In</t>
  </si>
  <si>
    <t>RC10340 T In: Cap Proj-Other Plant</t>
  </si>
  <si>
    <t>FY26 Approved Budget</t>
  </si>
  <si>
    <t>FY27 Proposed Budget</t>
  </si>
  <si>
    <t>*For FY26, total revenue ($710,817.04) includs $53,614.36 for 3 agencies' guaranteed radio maintenance fees that offset invoice from Racom - a pass-through</t>
  </si>
  <si>
    <t>**The 3% fee is only on subscriber fees of $657,202.68 in FY26</t>
  </si>
  <si>
    <t>Capital fund contribution starting FY26</t>
  </si>
  <si>
    <t>FY26 - Q2</t>
  </si>
  <si>
    <t>FY26 -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</si>
</sst>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####;\(#,##0.00####\)"/>
    <numFmt numFmtId="165" formatCode="#,##0.00;\(#,##0.00\);"/>
    <numFmt numFmtId="166" formatCode="#,##0.00;\(#,##0.00\)"/>
  </numFmts>
  <fonts count="15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i/>
      <u/>
      <sz val="9.5"/>
      <name val="Arial"/>
      <family val="2"/>
    </font>
    <font>
      <sz val="9.5"/>
      <color rgb="FF00B050"/>
      <name val="Arial"/>
      <family val="2"/>
    </font>
    <font>
      <sz val="9.5"/>
      <color rgb="FFC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CC"/>
        <bgColor rgb="FFCCCC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164" fontId="1" fillId="0" borderId="0" xfId="0" applyNumberFormat="1" applyFont="1" applyAlignment="1">
      <alignment vertical="top"/>
    </xf>
    <xf numFmtId="164" fontId="0" fillId="0" borderId="0" xfId="0" applyNumberFormat="1"/>
    <xf numFmtId="164" fontId="0" fillId="0" borderId="0" xfId="0" applyNumberFormat="1" applyAlignment="1">
      <alignment vertical="top"/>
    </xf>
    <xf numFmtId="164" fontId="1" fillId="0" borderId="0" xfId="0" applyNumberFormat="1" applyFont="1" applyAlignment="1">
      <alignment horizontal="center" vertical="top" wrapText="1"/>
    </xf>
    <xf numFmtId="164" fontId="1" fillId="0" borderId="1" xfId="0" applyNumberFormat="1" applyFont="1" applyBorder="1" applyAlignment="1">
      <alignment vertical="top" wrapText="1"/>
    </xf>
    <xf numFmtId="166" fontId="1" fillId="0" borderId="1" xfId="0" applyNumberFormat="1" applyFont="1" applyBorder="1" applyAlignment="1">
      <alignment horizontal="right" vertical="top"/>
    </xf>
    <xf numFmtId="166" fontId="1" fillId="0" borderId="1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top" wrapText="1"/>
    </xf>
    <xf numFmtId="0" fontId="1" fillId="0" borderId="0" xfId="0" applyFont="1"/>
    <xf numFmtId="166" fontId="1" fillId="0" borderId="2" xfId="0" applyNumberFormat="1" applyFont="1" applyBorder="1" applyAlignment="1">
      <alignment horizontal="right" vertical="top"/>
    </xf>
    <xf numFmtId="164" fontId="3" fillId="0" borderId="0" xfId="0" applyNumberFormat="1" applyFont="1"/>
    <xf numFmtId="164" fontId="1" fillId="0" borderId="0" xfId="0" applyNumberFormat="1" applyFont="1" applyAlignment="1">
      <alignment vertical="top" wrapText="1"/>
    </xf>
    <xf numFmtId="16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43" fontId="0" fillId="0" borderId="0" xfId="1" applyFont="1"/>
    <xf numFmtId="43" fontId="0" fillId="0" borderId="3" xfId="1" applyFont="1" applyBorder="1"/>
    <xf numFmtId="164" fontId="3" fillId="0" borderId="0" xfId="0" applyNumberFormat="1" applyFont="1" applyAlignment="1">
      <alignment vertical="top" wrapText="1"/>
    </xf>
    <xf numFmtId="164" fontId="0" fillId="0" borderId="0" xfId="0" applyNumberFormat="1" applyAlignment="1">
      <alignment vertical="top" wrapText="1" indent="1"/>
    </xf>
    <xf numFmtId="164" fontId="0" fillId="0" borderId="0" xfId="0" applyNumberFormat="1" applyAlignment="1">
      <alignment vertical="top" wrapText="1" indent="2"/>
    </xf>
    <xf numFmtId="164" fontId="0" fillId="0" borderId="0" xfId="0" applyNumberFormat="1" applyAlignment="1">
      <alignment vertical="top" wrapText="1"/>
    </xf>
    <xf numFmtId="164" fontId="3" fillId="0" borderId="0" xfId="0" applyNumberFormat="1" applyFont="1" applyAlignment="1">
      <alignment vertical="top" wrapText="1" indent="2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6" fontId="13" fillId="0" borderId="2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right" vertical="top"/>
    </xf>
    <xf numFmtId="164" fontId="0" fillId="0" borderId="4" xfId="0" applyNumberForma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4" fontId="0" fillId="4" borderId="0" xfId="0" applyNumberFormat="1" applyFill="1" applyAlignment="1">
      <alignment horizontal="center"/>
    </xf>
    <xf numFmtId="164" fontId="1" fillId="6" borderId="3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vertical="top" wrapText="1"/>
    </xf>
    <xf numFmtId="166" fontId="1" fillId="3" borderId="5" xfId="0" applyNumberFormat="1" applyFont="1" applyFill="1" applyBorder="1" applyAlignment="1">
      <alignment horizontal="right" vertical="top"/>
    </xf>
    <xf numFmtId="164" fontId="0" fillId="3" borderId="5" xfId="0" applyNumberForma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right" vertical="top"/>
    </xf>
    <xf numFmtId="166" fontId="1" fillId="3" borderId="5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1" fillId="5" borderId="0" xfId="0" applyNumberFormat="1" applyFont="1" applyFill="1" applyAlignment="1">
      <alignment horizontal="center" vertical="top" wrapText="1"/>
    </xf>
    <xf numFmtId="164" fontId="1" fillId="7" borderId="0" xfId="0" applyNumberFormat="1" applyFont="1" applyFill="1" applyAlignment="1">
      <alignment horizontal="center" vertical="top" wrapText="1"/>
    </xf>
    <xf numFmtId="164" fontId="5" fillId="2" borderId="5" xfId="0" applyNumberFormat="1" applyFont="1" applyFill="1" applyBorder="1" applyAlignment="1">
      <alignment vertical="top" wrapText="1"/>
    </xf>
    <xf numFmtId="166" fontId="1" fillId="2" borderId="5" xfId="0" applyNumberFormat="1" applyFont="1" applyFill="1" applyBorder="1" applyAlignment="1">
      <alignment horizontal="right" vertical="top"/>
    </xf>
    <xf numFmtId="164" fontId="0" fillId="2" borderId="0" xfId="0" applyNumberFormat="1" applyFill="1" applyAlignment="1">
      <alignment horizontal="center"/>
    </xf>
    <xf numFmtId="164" fontId="5" fillId="8" borderId="1" xfId="0" applyNumberFormat="1" applyFont="1" applyFill="1" applyBorder="1" applyAlignment="1">
      <alignment vertical="top" wrapText="1"/>
    </xf>
    <xf numFmtId="166" fontId="1" fillId="8" borderId="1" xfId="0" applyNumberFormat="1" applyFont="1" applyFill="1" applyBorder="1" applyAlignment="1">
      <alignment horizontal="right" vertical="top"/>
    </xf>
    <xf numFmtId="166" fontId="1" fillId="8" borderId="2" xfId="0" applyNumberFormat="1" applyFont="1" applyFill="1" applyBorder="1" applyAlignment="1">
      <alignment horizontal="right" vertical="top"/>
    </xf>
    <xf numFmtId="164" fontId="0" fillId="8" borderId="0" xfId="0" applyNumberFormat="1" applyFill="1" applyAlignment="1">
      <alignment horizontal="center"/>
    </xf>
    <xf numFmtId="164" fontId="1" fillId="4" borderId="3" xfId="0" applyNumberFormat="1" applyFont="1" applyFill="1" applyBorder="1" applyAlignment="1">
      <alignment vertical="top" wrapText="1"/>
    </xf>
    <xf numFmtId="164" fontId="0" fillId="4" borderId="3" xfId="0" applyNumberFormat="1" applyFill="1" applyBorder="1" applyAlignment="1">
      <alignment horizontal="right" vertical="top"/>
    </xf>
    <xf numFmtId="164" fontId="1" fillId="4" borderId="3" xfId="0" applyNumberFormat="1" applyFont="1" applyFill="1" applyBorder="1" applyAlignment="1">
      <alignment horizontal="right" vertical="top"/>
    </xf>
    <xf numFmtId="164" fontId="5" fillId="6" borderId="1" xfId="0" applyNumberFormat="1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right" vertical="top"/>
    </xf>
    <xf numFmtId="164" fontId="1" fillId="6" borderId="2" xfId="0" applyNumberFormat="1" applyFont="1" applyFill="1" applyBorder="1" applyAlignment="1">
      <alignment horizontal="right" vertical="top"/>
    </xf>
    <xf numFmtId="166" fontId="13" fillId="6" borderId="2" xfId="0" applyNumberFormat="1" applyFont="1" applyFill="1" applyBorder="1" applyAlignment="1">
      <alignment horizontal="center"/>
    </xf>
    <xf numFmtId="166" fontId="1" fillId="6" borderId="1" xfId="0" applyNumberFormat="1" applyFont="1" applyFill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1" fillId="8" borderId="3" xfId="0" applyNumberFormat="1" applyFont="1" applyFill="1" applyBorder="1" applyAlignment="1">
      <alignment horizontal="right" vertical="top"/>
    </xf>
    <xf numFmtId="0" fontId="9" fillId="9" borderId="0" xfId="0" applyFont="1" applyFill="1"/>
    <xf numFmtId="43" fontId="9" fillId="0" borderId="0" xfId="1" applyFont="1"/>
    <xf numFmtId="44" fontId="9" fillId="0" borderId="0" xfId="2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164" fontId="1" fillId="8" borderId="3" xfId="0" applyNumberFormat="1" applyFont="1" applyFill="1" applyBorder="1" applyAlignment="1">
      <alignment horizontal="right" vertical="top"/>
    </xf>
    <xf numFmtId="43" fontId="1" fillId="4" borderId="3" xfId="1" applyFont="1" applyFill="1" applyBorder="1" applyAlignment="1">
      <alignment horizontal="right" vertical="top"/>
    </xf>
    <xf numFmtId="43" fontId="1" fillId="8" borderId="3" xfId="1" applyFont="1" applyFill="1" applyBorder="1" applyAlignment="1">
      <alignment horizontal="right" vertical="top"/>
    </xf>
    <xf numFmtId="164" fontId="1" fillId="2" borderId="5" xfId="0" applyNumberFormat="1" applyFont="1" applyFill="1" applyBorder="1" applyAlignment="1">
      <alignment horizontal="right" vertical="top"/>
    </xf>
    <xf numFmtId="43" fontId="0" fillId="0" borderId="0" xfId="1" applyFont="1" applyAlignment="1">
      <alignment horizontal="right" vertical="top"/>
    </xf>
    <xf numFmtId="43" fontId="1" fillId="3" borderId="5" xfId="1" applyFont="1" applyFill="1" applyBorder="1" applyAlignment="1">
      <alignment horizontal="right" vertical="top"/>
    </xf>
    <xf numFmtId="43" fontId="1" fillId="0" borderId="0" xfId="1" applyFont="1" applyAlignment="1">
      <alignment horizontal="right" vertical="top"/>
    </xf>
    <xf numFmtId="0" fontId="3" fillId="0" borderId="0" xfId="3"/>
    <xf numFmtId="0" fontId="14" fillId="0" borderId="0" xfId="0" applyFont="1"/>
    <xf numFmtId="44" fontId="8" fillId="0" borderId="0" xfId="2" applyFont="1"/>
    <xf numFmtId="44" fontId="8" fillId="0" borderId="0" xfId="2" applyFont="1" applyBorder="1"/>
    <xf numFmtId="0" fontId="8" fillId="11" borderId="0" xfId="0" applyFont="1" applyFill="1" applyAlignment="1">
      <alignment horizontal="center" wrapText="1"/>
    </xf>
    <xf numFmtId="44" fontId="8" fillId="5" borderId="0" xfId="2" applyFont="1" applyFill="1"/>
    <xf numFmtId="44" fontId="8" fillId="5" borderId="5" xfId="2" applyFont="1" applyFill="1" applyBorder="1"/>
    <xf numFmtId="44" fontId="14" fillId="5" borderId="3" xfId="2" applyFont="1" applyFill="1" applyBorder="1"/>
    <xf numFmtId="0" fontId="5" fillId="12" borderId="0" xfId="0" applyFont="1" applyFill="1"/>
    <xf numFmtId="0" fontId="0" fillId="12" borderId="0" xfId="0" applyFill="1"/>
    <xf numFmtId="164" fontId="13" fillId="12" borderId="2" xfId="0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39" fontId="1" fillId="12" borderId="0" xfId="0" applyNumberFormat="1" applyFont="1" applyFill="1"/>
    <xf numFmtId="0" fontId="1" fillId="12" borderId="0" xfId="0" applyFont="1" applyFill="1"/>
    <xf numFmtId="164" fontId="5" fillId="10" borderId="0" xfId="0" applyNumberFormat="1" applyFont="1" applyFill="1" applyAlignment="1">
      <alignment horizontal="left" vertical="top"/>
    </xf>
    <xf numFmtId="3" fontId="0" fillId="0" borderId="0" xfId="0" applyNumberFormat="1" applyAlignment="1">
      <alignment horizontal="right" vertical="top"/>
    </xf>
    <xf numFmtId="164" fontId="0" fillId="0" borderId="0" xfId="0" applyNumberFormat="1" applyAlignment="1">
      <alignment vertical="top" wrapText="1" indent="3"/>
    </xf>
    <xf numFmtId="164" fontId="1" fillId="0" borderId="0" xfId="0" applyNumberFormat="1" applyFont="1" applyAlignment="1">
      <alignment horizontal="center"/>
    </xf>
    <xf numFmtId="44" fontId="7" fillId="0" borderId="0" xfId="0" applyNumberFormat="1" applyFont="1"/>
    <xf numFmtId="164" fontId="1" fillId="0" borderId="0" xfId="0" applyNumberFormat="1" applyFont="1" applyAlignment="1">
      <alignment horizontal="center" vertical="top" wrapText="1"/>
    </xf>
    <xf numFmtId="164" fontId="1" fillId="0" borderId="2" xfId="0" applyNumberFormat="1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86C05BB8-9FCF-4E8F-83E8-9AAA27E99A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W46"/>
  <sheetViews>
    <sheetView workbookViewId="0">
      <selection activeCell="P45" sqref="P45"/>
    </sheetView>
  </sheetViews>
  <sheetFormatPr defaultColWidth="8" defaultRowHeight="12.75" outlineLevelRow="2" x14ac:dyDescent="0.2"/>
  <cols>
    <col min="1" max="1" width="37.28515625" customWidth="1"/>
    <col min="2" max="2" width="12" customWidth="1"/>
    <col min="3" max="3" width="14.5703125" customWidth="1"/>
    <col min="4" max="6" width="23.42578125" hidden="1" customWidth="1"/>
    <col min="7" max="7" width="11.85546875" customWidth="1"/>
    <col min="8" max="10" width="23.42578125" hidden="1" customWidth="1"/>
    <col min="11" max="11" width="12.28515625" customWidth="1"/>
    <col min="12" max="14" width="23.42578125" hidden="1" customWidth="1"/>
    <col min="15" max="15" width="11.5703125" customWidth="1"/>
    <col min="16" max="16" width="11.7109375" customWidth="1"/>
    <col min="17" max="17" width="12.85546875" customWidth="1"/>
    <col min="18" max="19" width="23.42578125" hidden="1" customWidth="1"/>
    <col min="20" max="20" width="13.5703125" customWidth="1"/>
    <col min="21" max="21" width="13.140625" hidden="1" customWidth="1"/>
    <col min="22" max="22" width="14.7109375" hidden="1" customWidth="1"/>
    <col min="23" max="23" width="14.28515625" customWidth="1"/>
  </cols>
  <sheetData>
    <row r="1" spans="1:23" x14ac:dyDescent="0.2">
      <c r="A1" s="1" t="s">
        <v>56</v>
      </c>
      <c r="B1" s="13" t="s">
        <v>57</v>
      </c>
      <c r="C1" s="9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x14ac:dyDescent="0.2">
      <c r="A2" s="13" t="s">
        <v>137</v>
      </c>
      <c r="B2" s="10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3" x14ac:dyDescent="0.2">
      <c r="A3" s="3"/>
      <c r="B3" s="2"/>
      <c r="C3" s="1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2">
      <c r="A4" s="4"/>
      <c r="B4" s="4"/>
      <c r="D4" s="4" t="s">
        <v>0</v>
      </c>
      <c r="E4" s="4" t="s">
        <v>1</v>
      </c>
      <c r="F4" s="4" t="s">
        <v>2</v>
      </c>
      <c r="G4" s="4" t="s">
        <v>49</v>
      </c>
      <c r="H4" s="4" t="s">
        <v>3</v>
      </c>
      <c r="I4" s="4" t="s">
        <v>4</v>
      </c>
      <c r="J4" s="4" t="s">
        <v>5</v>
      </c>
      <c r="K4" s="4" t="s">
        <v>50</v>
      </c>
      <c r="L4" s="4" t="s">
        <v>6</v>
      </c>
      <c r="M4" s="4" t="s">
        <v>7</v>
      </c>
      <c r="N4" s="4" t="s">
        <v>8</v>
      </c>
      <c r="O4" s="4" t="s">
        <v>51</v>
      </c>
      <c r="P4" s="4" t="s">
        <v>58</v>
      </c>
      <c r="Q4" s="4"/>
      <c r="R4" s="4"/>
      <c r="S4" s="4"/>
      <c r="T4" s="4"/>
      <c r="U4" s="4"/>
      <c r="V4" s="4"/>
    </row>
    <row r="5" spans="1:23" ht="63.75" customHeight="1" x14ac:dyDescent="0.2">
      <c r="A5" s="4" t="s">
        <v>9</v>
      </c>
      <c r="B5" s="4" t="s">
        <v>10</v>
      </c>
      <c r="C5" s="44" t="s">
        <v>132</v>
      </c>
      <c r="D5" s="4" t="s">
        <v>11</v>
      </c>
      <c r="E5" s="4" t="s">
        <v>12</v>
      </c>
      <c r="F5" s="4" t="s">
        <v>13</v>
      </c>
      <c r="G5" s="4" t="s">
        <v>102</v>
      </c>
      <c r="H5" s="4" t="s">
        <v>14</v>
      </c>
      <c r="I5" s="4" t="s">
        <v>15</v>
      </c>
      <c r="J5" s="4" t="s">
        <v>16</v>
      </c>
      <c r="K5" s="4" t="s">
        <v>102</v>
      </c>
      <c r="L5" s="4" t="s">
        <v>87</v>
      </c>
      <c r="M5" s="4" t="s">
        <v>87</v>
      </c>
      <c r="N5" s="4" t="s">
        <v>87</v>
      </c>
      <c r="O5" s="4" t="s">
        <v>87</v>
      </c>
      <c r="P5" s="4" t="s">
        <v>87</v>
      </c>
      <c r="Q5" s="4" t="s">
        <v>60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5" t="s">
        <v>133</v>
      </c>
    </row>
    <row r="6" spans="1:23" x14ac:dyDescent="0.2">
      <c r="A6" s="38" t="s">
        <v>26</v>
      </c>
      <c r="B6" s="39"/>
      <c r="C6" s="39">
        <f>C7</f>
        <v>716339</v>
      </c>
      <c r="D6" s="40"/>
      <c r="E6" s="40"/>
      <c r="F6" s="40"/>
      <c r="G6" s="41">
        <f>G8+G10</f>
        <v>657202.68000000005</v>
      </c>
      <c r="H6" s="42"/>
      <c r="I6" s="42"/>
      <c r="J6" s="42"/>
      <c r="K6" s="41">
        <f>K8+K10</f>
        <v>53614.36</v>
      </c>
      <c r="L6" s="42"/>
      <c r="M6" s="42"/>
      <c r="N6" s="42"/>
      <c r="O6" s="43"/>
      <c r="P6" s="43"/>
      <c r="Q6" s="41">
        <f>G6+K6+O6+P6</f>
        <v>710817.04</v>
      </c>
      <c r="R6" s="39"/>
      <c r="S6" s="39">
        <v>675740.7</v>
      </c>
      <c r="T6" s="39"/>
      <c r="U6" s="39"/>
      <c r="V6" s="39"/>
      <c r="W6" s="73">
        <f>W8+W10</f>
        <v>724443.99</v>
      </c>
    </row>
    <row r="7" spans="1:23" hidden="1" x14ac:dyDescent="0.2">
      <c r="A7" s="20" t="s">
        <v>90</v>
      </c>
      <c r="B7" s="14">
        <v>0</v>
      </c>
      <c r="C7" s="14">
        <f>C8+C10</f>
        <v>716339</v>
      </c>
      <c r="D7" s="15"/>
      <c r="E7" s="15"/>
      <c r="F7" s="15"/>
      <c r="G7" s="14">
        <v>688720.87</v>
      </c>
      <c r="H7" s="15"/>
      <c r="I7" s="15"/>
      <c r="J7" s="15"/>
      <c r="K7" s="15"/>
      <c r="L7" s="15"/>
      <c r="M7" s="15"/>
      <c r="N7" s="15"/>
      <c r="O7" s="15"/>
      <c r="P7" s="15"/>
      <c r="Q7" s="14">
        <f>G7+K7+O7+P7</f>
        <v>688720.87</v>
      </c>
      <c r="R7" s="16">
        <v>0</v>
      </c>
      <c r="S7" s="14">
        <v>-543125.43999999994</v>
      </c>
      <c r="T7" s="14"/>
      <c r="U7" s="14"/>
      <c r="V7" s="14"/>
      <c r="W7" s="72"/>
    </row>
    <row r="8" spans="1:23" outlineLevel="1" collapsed="1" x14ac:dyDescent="0.2">
      <c r="A8" s="21" t="s">
        <v>24</v>
      </c>
      <c r="B8" s="14">
        <v>0</v>
      </c>
      <c r="C8" s="14">
        <v>568384</v>
      </c>
      <c r="D8" s="15"/>
      <c r="E8" s="15"/>
      <c r="F8" s="15"/>
      <c r="G8" s="14">
        <v>523441.76</v>
      </c>
      <c r="H8" s="15"/>
      <c r="I8" s="15"/>
      <c r="J8" s="15"/>
      <c r="K8" s="14">
        <v>41709.21</v>
      </c>
      <c r="L8" s="15">
        <v>0</v>
      </c>
      <c r="M8" s="15">
        <v>0</v>
      </c>
      <c r="N8" s="15">
        <v>0</v>
      </c>
      <c r="O8" s="15"/>
      <c r="P8" s="15"/>
      <c r="Q8" s="14">
        <f>G8+K8+O8+P8</f>
        <v>565150.97</v>
      </c>
      <c r="R8" s="16">
        <v>0</v>
      </c>
      <c r="S8" s="14">
        <v>-543125.43999999994</v>
      </c>
      <c r="T8" s="14"/>
      <c r="U8" s="14"/>
      <c r="V8" s="14"/>
      <c r="W8" s="72">
        <v>575785.49</v>
      </c>
    </row>
    <row r="9" spans="1:23" ht="13.5" hidden="1" customHeight="1" outlineLevel="2" collapsed="1" x14ac:dyDescent="0.2">
      <c r="A9" s="24" t="s">
        <v>25</v>
      </c>
      <c r="B9" s="14">
        <v>0</v>
      </c>
      <c r="C9" s="14"/>
      <c r="D9" s="15"/>
      <c r="E9" s="15"/>
      <c r="F9" s="15"/>
      <c r="G9" s="14">
        <v>546944.80000000005</v>
      </c>
      <c r="H9" s="15"/>
      <c r="I9" s="15"/>
      <c r="J9" s="15"/>
      <c r="K9" s="15"/>
      <c r="L9" s="15">
        <v>0</v>
      </c>
      <c r="M9" s="15">
        <v>0</v>
      </c>
      <c r="N9" s="15">
        <v>0</v>
      </c>
      <c r="O9" s="15"/>
      <c r="P9" s="15"/>
      <c r="Q9" s="14">
        <f>G9+K9+O9+P9</f>
        <v>546944.80000000005</v>
      </c>
      <c r="R9" s="16">
        <v>0</v>
      </c>
      <c r="S9" s="14">
        <v>-543125.43999999994</v>
      </c>
      <c r="T9" s="14"/>
      <c r="U9" s="14"/>
      <c r="V9" s="14"/>
      <c r="W9" s="72"/>
    </row>
    <row r="10" spans="1:23" x14ac:dyDescent="0.2">
      <c r="A10" s="21" t="s">
        <v>22</v>
      </c>
      <c r="B10" s="14">
        <v>0</v>
      </c>
      <c r="C10" s="14">
        <v>147955</v>
      </c>
      <c r="D10" s="15"/>
      <c r="E10" s="15"/>
      <c r="F10" s="15"/>
      <c r="G10" s="14">
        <v>133760.92000000001</v>
      </c>
      <c r="H10" s="15"/>
      <c r="I10" s="15"/>
      <c r="J10" s="15"/>
      <c r="K10" s="14">
        <v>11905.15</v>
      </c>
      <c r="L10" s="15"/>
      <c r="M10" s="15"/>
      <c r="N10" s="15"/>
      <c r="O10" s="15"/>
      <c r="P10" s="15"/>
      <c r="Q10" s="14">
        <f>G10+K10+O10+P10</f>
        <v>145666.07</v>
      </c>
      <c r="R10" s="16">
        <v>0</v>
      </c>
      <c r="S10" s="14">
        <v>-132615.26</v>
      </c>
      <c r="T10" s="14"/>
      <c r="U10" s="14"/>
      <c r="V10" s="14"/>
      <c r="W10" s="72">
        <v>148658.5</v>
      </c>
    </row>
    <row r="11" spans="1:23" ht="25.5" hidden="1" outlineLevel="1" x14ac:dyDescent="0.2">
      <c r="A11" s="22" t="s">
        <v>23</v>
      </c>
      <c r="B11" s="14">
        <v>0</v>
      </c>
      <c r="C11" s="14"/>
      <c r="D11" s="15"/>
      <c r="E11" s="15"/>
      <c r="F11" s="15"/>
      <c r="G11" s="14">
        <v>141776.07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>
        <v>0</v>
      </c>
      <c r="S11" s="14">
        <v>-132615.26</v>
      </c>
      <c r="T11" s="14"/>
      <c r="U11" s="14"/>
      <c r="V11" s="14"/>
      <c r="W11" s="72"/>
    </row>
    <row r="12" spans="1:23" hidden="1" outlineLevel="2" collapsed="1" x14ac:dyDescent="0.2">
      <c r="B12" s="14">
        <v>0</v>
      </c>
      <c r="C12" s="14"/>
      <c r="D12" s="15"/>
      <c r="E12" s="15"/>
      <c r="F12" s="15"/>
      <c r="G12" s="14"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>
        <v>0</v>
      </c>
      <c r="S12" s="14">
        <v>-132615.26</v>
      </c>
      <c r="T12" s="14"/>
      <c r="U12" s="14"/>
      <c r="V12" s="14"/>
      <c r="W12" s="72"/>
    </row>
    <row r="13" spans="1:23" hidden="1" outlineLevel="2" x14ac:dyDescent="0.2">
      <c r="A13" s="22"/>
      <c r="B13" s="14"/>
      <c r="C13" s="14"/>
      <c r="D13" s="15"/>
      <c r="E13" s="15"/>
      <c r="F13" s="15"/>
      <c r="G13" s="14"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  <c r="S13" s="14"/>
      <c r="T13" s="14"/>
      <c r="U13" s="14"/>
      <c r="V13" s="14"/>
      <c r="W13" s="72"/>
    </row>
    <row r="14" spans="1:23" outlineLevel="2" x14ac:dyDescent="0.2">
      <c r="A14" s="22"/>
      <c r="B14" s="14"/>
      <c r="C14" s="14"/>
      <c r="D14" s="15"/>
      <c r="E14" s="15"/>
      <c r="F14" s="15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  <c r="S14" s="14"/>
      <c r="T14" s="14"/>
      <c r="U14" s="14"/>
      <c r="V14" s="14"/>
      <c r="W14" s="72"/>
    </row>
    <row r="15" spans="1:23" ht="14.25" customHeight="1" x14ac:dyDescent="0.2">
      <c r="A15" s="46" t="s">
        <v>45</v>
      </c>
      <c r="B15" s="47"/>
      <c r="C15" s="47">
        <f>C16+C23+C26+C29+C34+C37</f>
        <v>538057</v>
      </c>
      <c r="D15" s="48"/>
      <c r="E15" s="48"/>
      <c r="F15" s="48"/>
      <c r="G15" s="47">
        <f>G16+G23+G26+G29+G34+G37</f>
        <v>12332.720000000001</v>
      </c>
      <c r="H15" s="47">
        <f t="shared" ref="H15:P15" si="0">H23+H26+H29+H16+H34+H37</f>
        <v>0</v>
      </c>
      <c r="I15" s="47">
        <f t="shared" si="0"/>
        <v>0</v>
      </c>
      <c r="J15" s="47">
        <f t="shared" si="0"/>
        <v>0</v>
      </c>
      <c r="K15" s="47">
        <f t="shared" si="0"/>
        <v>330684.07</v>
      </c>
      <c r="L15" s="47">
        <f t="shared" si="0"/>
        <v>0</v>
      </c>
      <c r="M15" s="47">
        <f t="shared" si="0"/>
        <v>0</v>
      </c>
      <c r="N15" s="47">
        <f t="shared" si="0"/>
        <v>0</v>
      </c>
      <c r="O15" s="47">
        <f t="shared" si="0"/>
        <v>20359.100000000002</v>
      </c>
      <c r="P15" s="47">
        <f t="shared" si="0"/>
        <v>22256.6</v>
      </c>
      <c r="Q15" s="71">
        <f>G15+K15+O15+P15</f>
        <v>385632.49</v>
      </c>
      <c r="R15" s="47"/>
      <c r="S15" s="47">
        <v>-698343.13</v>
      </c>
      <c r="T15" s="47"/>
      <c r="U15" s="47">
        <v>0</v>
      </c>
      <c r="V15" s="47"/>
      <c r="W15" s="47">
        <f>W16+W23+W26+W29+W34+W37</f>
        <v>547678.38</v>
      </c>
    </row>
    <row r="16" spans="1:23" x14ac:dyDescent="0.2">
      <c r="A16" s="23" t="s">
        <v>37</v>
      </c>
      <c r="B16" s="14">
        <v>0</v>
      </c>
      <c r="C16" s="14">
        <f>C18+C19+C20+C21+C22</f>
        <v>190110</v>
      </c>
      <c r="D16" s="15"/>
      <c r="E16" s="15"/>
      <c r="F16" s="15"/>
      <c r="G16" s="35">
        <f>G17</f>
        <v>1969.22</v>
      </c>
      <c r="H16" s="15"/>
      <c r="I16" s="15"/>
      <c r="J16" s="15"/>
      <c r="K16" s="35">
        <f>K18+K19+K20+K21+K22</f>
        <v>125104.3</v>
      </c>
      <c r="L16" s="35"/>
      <c r="M16" s="35"/>
      <c r="N16" s="35"/>
      <c r="O16" s="35">
        <f>O18+O19+O20+O21+O22</f>
        <v>6074.7</v>
      </c>
      <c r="P16" s="35">
        <f>P18+P19+P20+P21+P22</f>
        <v>11600</v>
      </c>
      <c r="Q16" s="35">
        <f t="shared" ref="Q16:Q42" si="1">G16+K16+O16+P16</f>
        <v>144748.22</v>
      </c>
      <c r="R16" s="16">
        <v>0</v>
      </c>
      <c r="S16" s="14">
        <v>-444296.42</v>
      </c>
      <c r="T16" s="14"/>
      <c r="U16" s="14">
        <v>0</v>
      </c>
      <c r="V16" s="14"/>
      <c r="W16" s="74">
        <f>W18+W19+W20+W21+W22</f>
        <v>258611.58000000002</v>
      </c>
    </row>
    <row r="17" spans="1:23" hidden="1" outlineLevel="1" x14ac:dyDescent="0.2">
      <c r="A17" s="21" t="s">
        <v>38</v>
      </c>
      <c r="B17" s="14">
        <v>0</v>
      </c>
      <c r="C17" s="14"/>
      <c r="D17" s="15"/>
      <c r="E17" s="15"/>
      <c r="F17" s="15"/>
      <c r="G17" s="14">
        <f>G18+G19+G20+G21+G22</f>
        <v>1969.22</v>
      </c>
      <c r="H17" s="15"/>
      <c r="I17" s="15"/>
      <c r="J17" s="15"/>
      <c r="K17" s="14"/>
      <c r="L17" s="14"/>
      <c r="M17" s="14"/>
      <c r="N17" s="14"/>
      <c r="O17" s="14"/>
      <c r="P17" s="14"/>
      <c r="Q17" s="14">
        <f t="shared" si="1"/>
        <v>1969.22</v>
      </c>
      <c r="R17" s="16">
        <v>0</v>
      </c>
      <c r="S17" s="14">
        <v>-444296.42</v>
      </c>
      <c r="T17" s="14"/>
      <c r="U17" s="14">
        <v>0</v>
      </c>
      <c r="V17" s="14"/>
      <c r="W17" s="72"/>
    </row>
    <row r="18" spans="1:23" outlineLevel="2" collapsed="1" x14ac:dyDescent="0.2">
      <c r="A18" s="22" t="s">
        <v>39</v>
      </c>
      <c r="B18" s="14">
        <v>0</v>
      </c>
      <c r="C18" s="14">
        <v>51000</v>
      </c>
      <c r="D18" s="15"/>
      <c r="E18" s="15"/>
      <c r="F18" s="15"/>
      <c r="G18" s="14">
        <v>0</v>
      </c>
      <c r="H18" s="15"/>
      <c r="I18" s="15"/>
      <c r="J18" s="15"/>
      <c r="K18" s="14">
        <v>46551</v>
      </c>
      <c r="L18" s="14"/>
      <c r="M18" s="14"/>
      <c r="N18" s="14"/>
      <c r="O18" s="14">
        <v>0</v>
      </c>
      <c r="P18" s="14">
        <v>0</v>
      </c>
      <c r="Q18" s="14">
        <f t="shared" si="1"/>
        <v>46551</v>
      </c>
      <c r="R18" s="16">
        <v>0</v>
      </c>
      <c r="S18" s="14">
        <v>-40160</v>
      </c>
      <c r="T18" s="17"/>
      <c r="U18" s="14">
        <v>0</v>
      </c>
      <c r="V18" s="14"/>
      <c r="W18" s="72">
        <v>52000</v>
      </c>
    </row>
    <row r="19" spans="1:23" ht="14.25" customHeight="1" outlineLevel="2" collapsed="1" x14ac:dyDescent="0.2">
      <c r="A19" s="24" t="s">
        <v>53</v>
      </c>
      <c r="B19" s="14">
        <v>0</v>
      </c>
      <c r="C19" s="14">
        <v>90600</v>
      </c>
      <c r="D19" s="15"/>
      <c r="E19" s="15"/>
      <c r="F19" s="15"/>
      <c r="G19" s="14">
        <v>0</v>
      </c>
      <c r="H19" s="15"/>
      <c r="I19" s="15"/>
      <c r="J19" s="15"/>
      <c r="K19" s="14">
        <v>2241</v>
      </c>
      <c r="L19" s="14"/>
      <c r="M19" s="14"/>
      <c r="N19" s="14"/>
      <c r="O19" s="14">
        <v>1000</v>
      </c>
      <c r="P19" s="14">
        <v>1000</v>
      </c>
      <c r="Q19" s="14">
        <f t="shared" si="1"/>
        <v>4241</v>
      </c>
      <c r="R19" s="16">
        <v>0</v>
      </c>
      <c r="S19" s="14">
        <v>-5072</v>
      </c>
      <c r="T19" s="14"/>
      <c r="U19" s="14">
        <v>0</v>
      </c>
      <c r="V19" s="14"/>
      <c r="W19" s="72">
        <v>90600</v>
      </c>
    </row>
    <row r="20" spans="1:23" outlineLevel="2" collapsed="1" x14ac:dyDescent="0.2">
      <c r="A20" s="24" t="s">
        <v>52</v>
      </c>
      <c r="B20" s="14">
        <v>0</v>
      </c>
      <c r="C20" s="14">
        <v>28535</v>
      </c>
      <c r="D20" s="15"/>
      <c r="E20" s="15"/>
      <c r="F20" s="15"/>
      <c r="G20" s="14">
        <v>69.22</v>
      </c>
      <c r="H20" s="15"/>
      <c r="I20" s="15"/>
      <c r="J20" s="15"/>
      <c r="K20" s="14">
        <v>73412.3</v>
      </c>
      <c r="L20" s="14"/>
      <c r="M20" s="14"/>
      <c r="N20" s="14"/>
      <c r="O20" s="14">
        <v>100</v>
      </c>
      <c r="P20" s="14">
        <v>100</v>
      </c>
      <c r="Q20" s="14">
        <f t="shared" si="1"/>
        <v>73681.52</v>
      </c>
      <c r="R20" s="16">
        <v>0</v>
      </c>
      <c r="S20" s="14">
        <v>-392184.07</v>
      </c>
      <c r="T20" s="14"/>
      <c r="U20" s="14">
        <v>0</v>
      </c>
      <c r="V20" s="14"/>
      <c r="W20" s="72">
        <v>95957.38</v>
      </c>
    </row>
    <row r="21" spans="1:23" ht="15" customHeight="1" outlineLevel="2" collapsed="1" x14ac:dyDescent="0.2">
      <c r="A21" s="24" t="s">
        <v>40</v>
      </c>
      <c r="B21" s="14">
        <v>0</v>
      </c>
      <c r="C21" s="14">
        <v>14975</v>
      </c>
      <c r="D21" s="15"/>
      <c r="E21" s="15"/>
      <c r="F21" s="15"/>
      <c r="G21" s="14">
        <v>0</v>
      </c>
      <c r="H21" s="15"/>
      <c r="I21" s="15"/>
      <c r="J21" s="15"/>
      <c r="K21" s="14">
        <v>1500</v>
      </c>
      <c r="L21" s="14"/>
      <c r="M21" s="14"/>
      <c r="N21" s="14"/>
      <c r="O21" s="14">
        <v>3974.7</v>
      </c>
      <c r="P21" s="14">
        <v>9500</v>
      </c>
      <c r="Q21" s="14">
        <f t="shared" si="1"/>
        <v>14974.7</v>
      </c>
      <c r="R21" s="16">
        <v>0</v>
      </c>
      <c r="S21" s="14">
        <v>-5320.35</v>
      </c>
      <c r="T21" s="17"/>
      <c r="U21" s="14">
        <v>0</v>
      </c>
      <c r="V21" s="14"/>
      <c r="W21" s="72">
        <v>15054.2</v>
      </c>
    </row>
    <row r="22" spans="1:23" outlineLevel="2" collapsed="1" x14ac:dyDescent="0.2">
      <c r="A22" s="22" t="s">
        <v>41</v>
      </c>
      <c r="B22" s="14">
        <v>0</v>
      </c>
      <c r="C22" s="14">
        <v>5000</v>
      </c>
      <c r="D22" s="15"/>
      <c r="E22" s="15"/>
      <c r="F22" s="15"/>
      <c r="G22" s="14">
        <v>1900</v>
      </c>
      <c r="H22" s="15"/>
      <c r="I22" s="15"/>
      <c r="J22" s="15"/>
      <c r="K22" s="14">
        <v>1400</v>
      </c>
      <c r="L22" s="14"/>
      <c r="M22" s="14"/>
      <c r="N22" s="14"/>
      <c r="O22" s="14">
        <v>1000</v>
      </c>
      <c r="P22" s="14">
        <v>1000</v>
      </c>
      <c r="Q22" s="14">
        <f t="shared" si="1"/>
        <v>5300</v>
      </c>
      <c r="R22" s="16">
        <v>0</v>
      </c>
      <c r="S22" s="14">
        <v>-1560</v>
      </c>
      <c r="T22" s="17"/>
      <c r="U22" s="14">
        <v>0</v>
      </c>
      <c r="V22" s="14"/>
      <c r="W22" s="72">
        <v>5000</v>
      </c>
    </row>
    <row r="23" spans="1:23" collapsed="1" x14ac:dyDescent="0.2">
      <c r="A23" s="23" t="s">
        <v>27</v>
      </c>
      <c r="B23" s="14">
        <v>0</v>
      </c>
      <c r="C23" s="14">
        <v>8000</v>
      </c>
      <c r="D23" s="15"/>
      <c r="E23" s="15"/>
      <c r="F23" s="15"/>
      <c r="G23" s="35">
        <v>1530</v>
      </c>
      <c r="H23" s="15"/>
      <c r="I23" s="15"/>
      <c r="J23" s="15"/>
      <c r="K23" s="35">
        <v>1530</v>
      </c>
      <c r="L23" s="35"/>
      <c r="M23" s="35"/>
      <c r="N23" s="35"/>
      <c r="O23" s="35">
        <v>1530</v>
      </c>
      <c r="P23" s="35">
        <v>1530</v>
      </c>
      <c r="Q23" s="35">
        <f t="shared" si="1"/>
        <v>6120</v>
      </c>
      <c r="R23" s="16">
        <v>0</v>
      </c>
      <c r="S23" s="14">
        <v>-4590</v>
      </c>
      <c r="T23" s="17"/>
      <c r="U23" s="14">
        <v>0</v>
      </c>
      <c r="V23" s="14"/>
      <c r="W23" s="74">
        <v>8000</v>
      </c>
    </row>
    <row r="24" spans="1:23" hidden="1" outlineLevel="1" x14ac:dyDescent="0.2">
      <c r="A24" s="21" t="s">
        <v>28</v>
      </c>
      <c r="B24" s="14">
        <v>0</v>
      </c>
      <c r="C24" s="14"/>
      <c r="D24" s="15"/>
      <c r="E24" s="15"/>
      <c r="F24" s="15"/>
      <c r="G24" s="14"/>
      <c r="H24" s="15"/>
      <c r="I24" s="15"/>
      <c r="J24" s="15"/>
      <c r="K24" s="14"/>
      <c r="L24" s="14"/>
      <c r="M24" s="14"/>
      <c r="N24" s="14"/>
      <c r="O24" s="14"/>
      <c r="P24" s="14"/>
      <c r="Q24" s="35">
        <f t="shared" si="1"/>
        <v>0</v>
      </c>
      <c r="R24" s="16">
        <v>0</v>
      </c>
      <c r="S24" s="14">
        <v>-4590</v>
      </c>
      <c r="T24" s="14"/>
      <c r="U24" s="14">
        <v>0</v>
      </c>
      <c r="V24" s="14"/>
      <c r="W24" s="74"/>
    </row>
    <row r="25" spans="1:23" hidden="1" outlineLevel="2" collapsed="1" x14ac:dyDescent="0.2">
      <c r="A25" s="22" t="s">
        <v>29</v>
      </c>
      <c r="B25" s="14">
        <v>0</v>
      </c>
      <c r="C25" s="14"/>
      <c r="D25" s="15"/>
      <c r="E25" s="15"/>
      <c r="F25" s="15"/>
      <c r="G25" s="14"/>
      <c r="H25" s="15"/>
      <c r="I25" s="15"/>
      <c r="J25" s="15"/>
      <c r="K25" s="14"/>
      <c r="L25" s="14"/>
      <c r="M25" s="14"/>
      <c r="N25" s="14"/>
      <c r="O25" s="14"/>
      <c r="P25" s="14"/>
      <c r="Q25" s="35">
        <f t="shared" si="1"/>
        <v>0</v>
      </c>
      <c r="R25" s="16">
        <v>0</v>
      </c>
      <c r="S25" s="14">
        <v>-4590</v>
      </c>
      <c r="T25" s="14"/>
      <c r="U25" s="14">
        <v>0</v>
      </c>
      <c r="V25" s="14"/>
      <c r="W25" s="74"/>
    </row>
    <row r="26" spans="1:23" collapsed="1" x14ac:dyDescent="0.2">
      <c r="A26" s="20" t="s">
        <v>101</v>
      </c>
      <c r="B26" s="14">
        <v>0</v>
      </c>
      <c r="C26" s="14">
        <v>25000</v>
      </c>
      <c r="D26" s="15"/>
      <c r="E26" s="15"/>
      <c r="F26" s="15"/>
      <c r="G26" s="35">
        <v>0</v>
      </c>
      <c r="H26" s="15"/>
      <c r="I26" s="15"/>
      <c r="J26" s="15"/>
      <c r="K26" s="35">
        <v>0</v>
      </c>
      <c r="L26" s="14"/>
      <c r="M26" s="14"/>
      <c r="N26" s="14"/>
      <c r="O26" s="14">
        <v>100</v>
      </c>
      <c r="P26" s="14">
        <v>100</v>
      </c>
      <c r="Q26" s="35">
        <f t="shared" si="1"/>
        <v>200</v>
      </c>
      <c r="R26" s="16">
        <v>0</v>
      </c>
      <c r="S26" s="14">
        <v>-139.33000000000001</v>
      </c>
      <c r="T26" s="17"/>
      <c r="U26" s="14">
        <v>0</v>
      </c>
      <c r="V26" s="14"/>
      <c r="W26" s="74">
        <v>25000</v>
      </c>
    </row>
    <row r="27" spans="1:23" hidden="1" outlineLevel="1" x14ac:dyDescent="0.2">
      <c r="A27" s="21" t="s">
        <v>30</v>
      </c>
      <c r="B27" s="14">
        <v>0</v>
      </c>
      <c r="C27" s="14"/>
      <c r="D27" s="15"/>
      <c r="E27" s="15"/>
      <c r="F27" s="15"/>
      <c r="G27" s="14"/>
      <c r="H27" s="15"/>
      <c r="I27" s="15"/>
      <c r="J27" s="15"/>
      <c r="K27" s="14"/>
      <c r="L27" s="14"/>
      <c r="M27" s="14"/>
      <c r="N27" s="14"/>
      <c r="O27" s="14"/>
      <c r="P27" s="14"/>
      <c r="Q27" s="35">
        <f t="shared" si="1"/>
        <v>0</v>
      </c>
      <c r="R27" s="16">
        <v>0</v>
      </c>
      <c r="S27" s="14">
        <v>-139.33000000000001</v>
      </c>
      <c r="T27" s="14"/>
      <c r="U27" s="14">
        <v>0</v>
      </c>
      <c r="V27" s="14"/>
      <c r="W27" s="72"/>
    </row>
    <row r="28" spans="1:23" hidden="1" outlineLevel="2" collapsed="1" x14ac:dyDescent="0.2">
      <c r="A28" s="22" t="s">
        <v>31</v>
      </c>
      <c r="B28" s="14">
        <v>0</v>
      </c>
      <c r="C28" s="14"/>
      <c r="D28" s="15"/>
      <c r="E28" s="15"/>
      <c r="F28" s="15"/>
      <c r="G28" s="14"/>
      <c r="H28" s="15"/>
      <c r="I28" s="15"/>
      <c r="J28" s="15"/>
      <c r="K28" s="14"/>
      <c r="L28" s="14"/>
      <c r="M28" s="14"/>
      <c r="N28" s="14"/>
      <c r="O28" s="14"/>
      <c r="P28" s="14"/>
      <c r="Q28" s="35">
        <f t="shared" si="1"/>
        <v>0</v>
      </c>
      <c r="R28" s="16">
        <v>0</v>
      </c>
      <c r="S28" s="14">
        <v>-139.33000000000001</v>
      </c>
      <c r="T28" s="14"/>
      <c r="U28" s="14">
        <v>0</v>
      </c>
      <c r="V28" s="14"/>
      <c r="W28" s="72"/>
    </row>
    <row r="29" spans="1:23" x14ac:dyDescent="0.2">
      <c r="A29" s="23" t="s">
        <v>32</v>
      </c>
      <c r="B29" s="14">
        <v>0</v>
      </c>
      <c r="C29" s="14">
        <v>22660</v>
      </c>
      <c r="D29" s="15"/>
      <c r="E29" s="15"/>
      <c r="F29" s="15"/>
      <c r="G29" s="35">
        <f>G31+G33</f>
        <v>5050.7299999999996</v>
      </c>
      <c r="H29" s="15"/>
      <c r="I29" s="15"/>
      <c r="J29" s="15"/>
      <c r="K29" s="35">
        <f t="shared" ref="K29:P29" si="2">K31+K33</f>
        <v>5905.29</v>
      </c>
      <c r="L29" s="35">
        <f t="shared" si="2"/>
        <v>0</v>
      </c>
      <c r="M29" s="35">
        <f t="shared" si="2"/>
        <v>0</v>
      </c>
      <c r="N29" s="35">
        <f t="shared" si="2"/>
        <v>0</v>
      </c>
      <c r="O29" s="35">
        <f t="shared" si="2"/>
        <v>5665</v>
      </c>
      <c r="P29" s="35">
        <f t="shared" si="2"/>
        <v>5665</v>
      </c>
      <c r="Q29" s="35">
        <f t="shared" si="1"/>
        <v>22286.02</v>
      </c>
      <c r="R29" s="16">
        <v>0</v>
      </c>
      <c r="S29" s="14">
        <v>-15786.42</v>
      </c>
      <c r="T29" s="17"/>
      <c r="U29" s="14">
        <v>0</v>
      </c>
      <c r="V29" s="14"/>
      <c r="W29" s="74">
        <f>SUM(W31:W33)</f>
        <v>22660</v>
      </c>
    </row>
    <row r="30" spans="1:23" hidden="1" outlineLevel="1" x14ac:dyDescent="0.2">
      <c r="A30" s="21" t="s">
        <v>33</v>
      </c>
      <c r="B30" s="14">
        <v>0</v>
      </c>
      <c r="C30" s="14"/>
      <c r="D30" s="15"/>
      <c r="E30" s="15"/>
      <c r="F30" s="15"/>
      <c r="G30" s="14"/>
      <c r="H30" s="15"/>
      <c r="I30" s="15"/>
      <c r="J30" s="15"/>
      <c r="K30" s="14"/>
      <c r="L30" s="14"/>
      <c r="M30" s="14"/>
      <c r="N30" s="14"/>
      <c r="O30" s="14"/>
      <c r="P30" s="14"/>
      <c r="Q30" s="14">
        <f t="shared" si="1"/>
        <v>0</v>
      </c>
      <c r="R30" s="16">
        <v>0</v>
      </c>
      <c r="S30" s="14">
        <v>-15291.42</v>
      </c>
      <c r="T30" s="14"/>
      <c r="U30" s="14">
        <v>0</v>
      </c>
      <c r="V30" s="14"/>
      <c r="W30" s="72"/>
    </row>
    <row r="31" spans="1:23" outlineLevel="2" collapsed="1" x14ac:dyDescent="0.2">
      <c r="A31" s="22" t="s">
        <v>34</v>
      </c>
      <c r="B31" s="14">
        <v>0</v>
      </c>
      <c r="C31" s="14">
        <v>22000</v>
      </c>
      <c r="D31" s="15"/>
      <c r="E31" s="15"/>
      <c r="F31" s="15"/>
      <c r="G31" s="14">
        <v>4885.7299999999996</v>
      </c>
      <c r="H31" s="15"/>
      <c r="I31" s="15"/>
      <c r="J31" s="15"/>
      <c r="K31" s="14">
        <v>5740.29</v>
      </c>
      <c r="L31" s="14"/>
      <c r="M31" s="14"/>
      <c r="N31" s="14"/>
      <c r="O31" s="14">
        <v>5500</v>
      </c>
      <c r="P31" s="14">
        <v>5500</v>
      </c>
      <c r="Q31" s="14">
        <f t="shared" si="1"/>
        <v>21626.02</v>
      </c>
      <c r="R31" s="16">
        <v>0</v>
      </c>
      <c r="S31" s="14">
        <v>-15291.42</v>
      </c>
      <c r="T31" s="17"/>
      <c r="U31" s="14">
        <v>0</v>
      </c>
      <c r="V31" s="14"/>
      <c r="W31" s="72">
        <v>22000</v>
      </c>
    </row>
    <row r="32" spans="1:23" hidden="1" outlineLevel="1" x14ac:dyDescent="0.2">
      <c r="A32" s="21" t="s">
        <v>35</v>
      </c>
      <c r="B32" s="14">
        <v>0</v>
      </c>
      <c r="C32" s="14"/>
      <c r="D32" s="15"/>
      <c r="E32" s="15"/>
      <c r="F32" s="15"/>
      <c r="G32" s="14"/>
      <c r="H32" s="15"/>
      <c r="I32" s="15"/>
      <c r="J32" s="15"/>
      <c r="K32" s="14"/>
      <c r="L32" s="14"/>
      <c r="M32" s="14"/>
      <c r="N32" s="14"/>
      <c r="O32" s="14"/>
      <c r="P32" s="14"/>
      <c r="Q32" s="14">
        <f t="shared" si="1"/>
        <v>0</v>
      </c>
      <c r="R32" s="16">
        <v>0</v>
      </c>
      <c r="S32" s="14">
        <v>-495</v>
      </c>
      <c r="T32" s="14"/>
      <c r="U32" s="14">
        <v>0</v>
      </c>
      <c r="V32" s="14"/>
      <c r="W32" s="72"/>
    </row>
    <row r="33" spans="1:23" outlineLevel="2" collapsed="1" x14ac:dyDescent="0.2">
      <c r="A33" s="22" t="s">
        <v>36</v>
      </c>
      <c r="B33" s="14">
        <v>0</v>
      </c>
      <c r="C33" s="14">
        <v>660</v>
      </c>
      <c r="D33" s="15"/>
      <c r="E33" s="15"/>
      <c r="F33" s="15"/>
      <c r="G33" s="14">
        <v>165</v>
      </c>
      <c r="H33" s="15"/>
      <c r="I33" s="15"/>
      <c r="J33" s="15"/>
      <c r="K33" s="14">
        <v>165</v>
      </c>
      <c r="L33" s="14"/>
      <c r="M33" s="14"/>
      <c r="N33" s="14"/>
      <c r="O33" s="14">
        <v>165</v>
      </c>
      <c r="P33" s="14">
        <v>165</v>
      </c>
      <c r="Q33" s="14">
        <f t="shared" si="1"/>
        <v>660</v>
      </c>
      <c r="R33" s="16">
        <v>0</v>
      </c>
      <c r="S33" s="14">
        <v>-495</v>
      </c>
      <c r="T33" s="17"/>
      <c r="U33" s="14">
        <v>0</v>
      </c>
      <c r="V33" s="14"/>
      <c r="W33" s="72">
        <v>660</v>
      </c>
    </row>
    <row r="34" spans="1:23" collapsed="1" x14ac:dyDescent="0.2">
      <c r="A34" s="23" t="s">
        <v>42</v>
      </c>
      <c r="B34" s="14">
        <v>0</v>
      </c>
      <c r="C34" s="14">
        <v>292287</v>
      </c>
      <c r="D34" s="15"/>
      <c r="E34" s="15"/>
      <c r="F34" s="15"/>
      <c r="G34" s="35">
        <v>3123.17</v>
      </c>
      <c r="H34" s="15"/>
      <c r="I34" s="15"/>
      <c r="J34" s="15"/>
      <c r="K34" s="35">
        <v>197155.08</v>
      </c>
      <c r="L34" s="35"/>
      <c r="M34" s="35"/>
      <c r="N34" s="35"/>
      <c r="O34" s="35">
        <v>6000</v>
      </c>
      <c r="P34" s="35">
        <v>6000</v>
      </c>
      <c r="Q34" s="35">
        <f t="shared" si="1"/>
        <v>212278.25</v>
      </c>
      <c r="R34" s="16">
        <v>0</v>
      </c>
      <c r="S34" s="14">
        <v>-234520.36</v>
      </c>
      <c r="T34" s="14"/>
      <c r="U34" s="14">
        <v>0</v>
      </c>
      <c r="V34" s="14"/>
      <c r="W34" s="74">
        <v>233406.8</v>
      </c>
    </row>
    <row r="35" spans="1:23" hidden="1" outlineLevel="1" x14ac:dyDescent="0.2">
      <c r="A35" s="21" t="s">
        <v>43</v>
      </c>
      <c r="B35" s="14">
        <v>0</v>
      </c>
      <c r="C35" s="14"/>
      <c r="D35" s="15"/>
      <c r="E35" s="15"/>
      <c r="F35" s="15"/>
      <c r="G35" s="14"/>
      <c r="H35" s="15"/>
      <c r="I35" s="15"/>
      <c r="J35" s="15"/>
      <c r="K35" s="14"/>
      <c r="L35" s="14"/>
      <c r="M35" s="14"/>
      <c r="N35" s="14"/>
      <c r="O35" s="14"/>
      <c r="P35" s="14"/>
      <c r="Q35" s="14">
        <f t="shared" si="1"/>
        <v>0</v>
      </c>
      <c r="R35" s="16">
        <v>0</v>
      </c>
      <c r="S35" s="14">
        <v>-234520.36</v>
      </c>
      <c r="T35" s="17"/>
      <c r="U35" s="14">
        <v>0</v>
      </c>
      <c r="V35" s="14"/>
      <c r="W35" s="18"/>
    </row>
    <row r="36" spans="1:23" ht="25.5" hidden="1" outlineLevel="2" collapsed="1" x14ac:dyDescent="0.2">
      <c r="A36" s="22" t="s">
        <v>44</v>
      </c>
      <c r="B36" s="14">
        <v>0</v>
      </c>
      <c r="C36" s="14"/>
      <c r="D36" s="15"/>
      <c r="E36" s="15"/>
      <c r="F36" s="15"/>
      <c r="G36" s="14"/>
      <c r="H36" s="15"/>
      <c r="I36" s="15"/>
      <c r="J36" s="15"/>
      <c r="K36" s="14"/>
      <c r="L36" s="14"/>
      <c r="M36" s="14"/>
      <c r="N36" s="14"/>
      <c r="O36" s="14"/>
      <c r="P36" s="14"/>
      <c r="Q36" s="14">
        <f t="shared" si="1"/>
        <v>0</v>
      </c>
      <c r="R36" s="16">
        <v>0</v>
      </c>
      <c r="S36" s="14">
        <v>-234520.36</v>
      </c>
      <c r="T36" s="14"/>
      <c r="U36" s="14">
        <v>0</v>
      </c>
      <c r="V36" s="14"/>
      <c r="W36" s="18"/>
    </row>
    <row r="37" spans="1:23" ht="15" customHeight="1" collapsed="1" x14ac:dyDescent="0.2">
      <c r="A37" s="20" t="s">
        <v>103</v>
      </c>
      <c r="B37" s="14">
        <v>0</v>
      </c>
      <c r="C37" s="14">
        <v>0</v>
      </c>
      <c r="D37" s="15"/>
      <c r="E37" s="15"/>
      <c r="F37" s="15"/>
      <c r="G37" s="35">
        <v>659.6</v>
      </c>
      <c r="H37" s="15"/>
      <c r="I37" s="15"/>
      <c r="J37" s="15"/>
      <c r="K37" s="35">
        <v>989.4</v>
      </c>
      <c r="L37" s="35"/>
      <c r="M37" s="35"/>
      <c r="N37" s="35"/>
      <c r="O37" s="35">
        <v>989.4</v>
      </c>
      <c r="P37" s="35">
        <f>989.4-3627.8</f>
        <v>-2638.4</v>
      </c>
      <c r="Q37" s="35">
        <f t="shared" si="1"/>
        <v>0</v>
      </c>
      <c r="R37" s="16">
        <v>0</v>
      </c>
      <c r="S37" s="14">
        <v>-2968.2</v>
      </c>
      <c r="T37" s="17"/>
      <c r="U37" s="14">
        <v>0</v>
      </c>
      <c r="V37" s="14"/>
      <c r="W37" s="72">
        <v>0</v>
      </c>
    </row>
    <row r="38" spans="1:23" ht="15" hidden="1" customHeight="1" outlineLevel="1" x14ac:dyDescent="0.2">
      <c r="A38" s="21" t="s">
        <v>38</v>
      </c>
      <c r="B38" s="14">
        <v>0</v>
      </c>
      <c r="C38" s="14"/>
      <c r="D38" s="15"/>
      <c r="E38" s="15"/>
      <c r="F38" s="15"/>
      <c r="G38" s="14"/>
      <c r="H38" s="15"/>
      <c r="I38" s="15"/>
      <c r="J38" s="15"/>
      <c r="K38" s="14"/>
      <c r="L38" s="14"/>
      <c r="M38" s="14"/>
      <c r="N38" s="14"/>
      <c r="O38" s="14"/>
      <c r="P38" s="14"/>
      <c r="Q38" s="14">
        <f t="shared" si="1"/>
        <v>0</v>
      </c>
      <c r="R38" s="16">
        <v>0</v>
      </c>
      <c r="S38" s="14">
        <v>3957.6</v>
      </c>
      <c r="T38" s="14"/>
      <c r="U38" s="14">
        <v>0</v>
      </c>
      <c r="V38" s="14"/>
      <c r="W38" s="18"/>
    </row>
    <row r="39" spans="1:23" ht="13.5" thickBot="1" x14ac:dyDescent="0.25">
      <c r="D39" s="32"/>
      <c r="E39" s="32"/>
      <c r="F39" s="32"/>
      <c r="G39" s="33"/>
      <c r="K39" s="67"/>
      <c r="L39" s="67"/>
      <c r="M39" s="67"/>
      <c r="N39" s="67"/>
      <c r="O39" s="67"/>
      <c r="P39" s="67"/>
      <c r="Q39" s="14"/>
    </row>
    <row r="40" spans="1:23" ht="18" customHeight="1" thickTop="1" thickBot="1" x14ac:dyDescent="0.25">
      <c r="A40" s="49" t="s">
        <v>54</v>
      </c>
      <c r="B40" s="62"/>
      <c r="C40" s="51">
        <f>C6-C15</f>
        <v>178282</v>
      </c>
      <c r="D40" s="52"/>
      <c r="E40" s="52"/>
      <c r="F40" s="52"/>
      <c r="G40" s="51">
        <f>G6-G15</f>
        <v>644869.96000000008</v>
      </c>
      <c r="H40" s="50">
        <v>-215980.35</v>
      </c>
      <c r="I40" s="50">
        <v>-44628.160000000003</v>
      </c>
      <c r="J40" s="50">
        <v>22762.48</v>
      </c>
      <c r="K40" s="51">
        <f>K6-K15</f>
        <v>-277069.71000000002</v>
      </c>
      <c r="L40" s="50">
        <v>-10697.54</v>
      </c>
      <c r="M40" s="50">
        <v>-6926.51</v>
      </c>
      <c r="N40" s="50">
        <v>-6485.53</v>
      </c>
      <c r="O40" s="51">
        <f>O6-O15</f>
        <v>-20359.100000000002</v>
      </c>
      <c r="P40" s="51">
        <f>P6-P15</f>
        <v>-22256.6</v>
      </c>
      <c r="Q40" s="68">
        <f t="shared" si="1"/>
        <v>325184.5500000001</v>
      </c>
      <c r="R40" s="50"/>
      <c r="S40" s="50">
        <v>-22602.43</v>
      </c>
      <c r="T40" s="50"/>
      <c r="U40" s="50"/>
      <c r="V40" s="51"/>
      <c r="W40" s="70">
        <f>W6-W15</f>
        <v>176765.61</v>
      </c>
    </row>
    <row r="41" spans="1:23" ht="13.5" hidden="1" thickTop="1" x14ac:dyDescent="0.2">
      <c r="A41" s="23" t="s">
        <v>46</v>
      </c>
      <c r="B41" s="14"/>
      <c r="C41" s="14"/>
      <c r="D41" s="15"/>
      <c r="E41" s="15"/>
      <c r="F41" s="15"/>
      <c r="G41" s="14">
        <v>0</v>
      </c>
      <c r="H41" s="15">
        <v>0</v>
      </c>
      <c r="I41" s="15">
        <v>0</v>
      </c>
      <c r="J41" s="15">
        <v>0</v>
      </c>
      <c r="K41" s="15"/>
      <c r="L41" s="15">
        <v>0</v>
      </c>
      <c r="M41" s="15">
        <v>0</v>
      </c>
      <c r="N41" s="15">
        <v>0</v>
      </c>
      <c r="O41" s="15"/>
      <c r="P41" s="15"/>
      <c r="Q41" s="15">
        <v>0</v>
      </c>
      <c r="R41" s="14">
        <v>0</v>
      </c>
      <c r="S41" s="14">
        <v>0</v>
      </c>
      <c r="T41" s="14"/>
      <c r="U41" s="14"/>
      <c r="V41" s="14"/>
      <c r="W41" s="18"/>
    </row>
    <row r="42" spans="1:23" ht="16.5" customHeight="1" thickTop="1" thickBot="1" x14ac:dyDescent="0.25">
      <c r="A42" s="53" t="s">
        <v>47</v>
      </c>
      <c r="B42" s="54"/>
      <c r="C42" s="55">
        <v>-32000</v>
      </c>
      <c r="D42" s="36"/>
      <c r="E42" s="36"/>
      <c r="F42" s="36"/>
      <c r="G42" s="54"/>
      <c r="H42" s="54">
        <v>0</v>
      </c>
      <c r="I42" s="54">
        <v>0</v>
      </c>
      <c r="J42" s="54">
        <v>0</v>
      </c>
      <c r="K42" s="55">
        <v>-355119.81</v>
      </c>
      <c r="L42" s="54">
        <v>0</v>
      </c>
      <c r="M42" s="54">
        <v>0</v>
      </c>
      <c r="N42" s="54">
        <v>0</v>
      </c>
      <c r="O42" s="54"/>
      <c r="P42" s="54"/>
      <c r="Q42" s="55">
        <f t="shared" si="1"/>
        <v>-355119.81</v>
      </c>
      <c r="R42" s="54">
        <v>0</v>
      </c>
      <c r="S42" s="54">
        <v>0</v>
      </c>
      <c r="T42" s="54"/>
      <c r="U42" s="54"/>
      <c r="V42" s="54"/>
      <c r="W42" s="69">
        <v>-32000</v>
      </c>
    </row>
    <row r="43" spans="1:23" ht="14.25" hidden="1" thickTop="1" thickBot="1" x14ac:dyDescent="0.25">
      <c r="A43" s="5" t="s">
        <v>48</v>
      </c>
      <c r="B43" s="61"/>
      <c r="C43" s="11"/>
      <c r="D43" s="15"/>
      <c r="E43" s="15"/>
      <c r="F43" s="15"/>
      <c r="G43" s="34">
        <v>0</v>
      </c>
      <c r="H43" s="7">
        <v>0</v>
      </c>
      <c r="I43" s="7">
        <v>0</v>
      </c>
      <c r="J43" s="7">
        <v>0</v>
      </c>
      <c r="K43" s="8"/>
      <c r="L43" s="7">
        <v>0</v>
      </c>
      <c r="M43" s="7">
        <v>0</v>
      </c>
      <c r="N43" s="7">
        <v>0</v>
      </c>
      <c r="O43" s="8"/>
      <c r="P43" s="8"/>
      <c r="Q43" s="7">
        <v>0</v>
      </c>
      <c r="R43" s="6">
        <v>0</v>
      </c>
      <c r="S43" s="6">
        <v>0</v>
      </c>
      <c r="T43" s="6"/>
      <c r="U43" s="6"/>
      <c r="V43" s="6"/>
      <c r="W43" s="19"/>
    </row>
    <row r="44" spans="1:23" ht="27" thickTop="1" thickBot="1" x14ac:dyDescent="0.25">
      <c r="A44" s="56" t="s">
        <v>89</v>
      </c>
      <c r="B44" s="37">
        <v>355119.81</v>
      </c>
      <c r="C44" s="58">
        <f>C40+C42</f>
        <v>146282</v>
      </c>
      <c r="D44" s="59"/>
      <c r="E44" s="59"/>
      <c r="F44" s="59"/>
      <c r="G44" s="37">
        <f>G40+G42</f>
        <v>644869.96000000008</v>
      </c>
      <c r="H44" s="57">
        <v>-215980.35</v>
      </c>
      <c r="I44" s="57">
        <v>-44628.160000000003</v>
      </c>
      <c r="J44" s="57">
        <v>22762.48</v>
      </c>
      <c r="K44" s="37">
        <f t="shared" ref="K44:Q44" si="3">K40+K42</f>
        <v>-632189.52</v>
      </c>
      <c r="L44" s="37">
        <f t="shared" si="3"/>
        <v>-10697.54</v>
      </c>
      <c r="M44" s="37">
        <f t="shared" si="3"/>
        <v>-6926.51</v>
      </c>
      <c r="N44" s="37">
        <f t="shared" si="3"/>
        <v>-6485.53</v>
      </c>
      <c r="O44" s="37">
        <f t="shared" si="3"/>
        <v>-20359.100000000002</v>
      </c>
      <c r="P44" s="37">
        <f t="shared" si="3"/>
        <v>-22256.6</v>
      </c>
      <c r="Q44" s="37">
        <f t="shared" si="3"/>
        <v>-29935.259999999893</v>
      </c>
      <c r="R44" s="57"/>
      <c r="S44" s="57">
        <v>-22602.43</v>
      </c>
      <c r="T44" s="60">
        <f>B44+Q44</f>
        <v>325184.5500000001</v>
      </c>
      <c r="U44" s="57">
        <v>0</v>
      </c>
      <c r="V44" s="57">
        <f>T44-U44</f>
        <v>325184.5500000001</v>
      </c>
      <c r="W44" s="58">
        <f>W40+W42</f>
        <v>144765.60999999999</v>
      </c>
    </row>
    <row r="45" spans="1:23" ht="14.25" thickTop="1" thickBot="1" x14ac:dyDescent="0.25">
      <c r="A45" s="83" t="s">
        <v>129</v>
      </c>
      <c r="B45" s="84"/>
      <c r="C45" s="84"/>
      <c r="D45" s="85"/>
      <c r="E45" s="85"/>
      <c r="F45" s="85"/>
      <c r="G45" s="86">
        <f>B44+G44</f>
        <v>999989.77</v>
      </c>
      <c r="H45" s="84"/>
      <c r="I45" s="84"/>
      <c r="J45" s="84"/>
      <c r="K45" s="87">
        <f>G45+K44</f>
        <v>367800.25</v>
      </c>
      <c r="L45" s="88"/>
      <c r="M45" s="88"/>
      <c r="N45" s="88"/>
      <c r="O45" s="87">
        <f t="shared" ref="O45" si="4">K45+O44</f>
        <v>347441.15</v>
      </c>
      <c r="P45" s="87">
        <f>O45+P44</f>
        <v>325184.55000000005</v>
      </c>
      <c r="Q45" s="87">
        <f>B44+Q44</f>
        <v>325184.5500000001</v>
      </c>
      <c r="R45" s="84"/>
      <c r="S45" s="84"/>
      <c r="T45" s="84"/>
      <c r="U45" s="84"/>
      <c r="V45" s="84"/>
      <c r="W45" s="84"/>
    </row>
    <row r="46" spans="1:23" ht="13.5" thickTop="1" x14ac:dyDescent="0.2"/>
  </sheetData>
  <pageMargins left="0.75" right="0.75" top="1" bottom="1" header="0.5" footer="0.5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C75C4-3A22-44CD-96FE-930877505803}">
  <sheetPr>
    <pageSetUpPr fitToPage="1"/>
  </sheetPr>
  <dimension ref="A1:S55"/>
  <sheetViews>
    <sheetView workbookViewId="0">
      <selection activeCell="K29" sqref="K29"/>
    </sheetView>
  </sheetViews>
  <sheetFormatPr defaultRowHeight="12.75" x14ac:dyDescent="0.2"/>
  <cols>
    <col min="2" max="2" width="12" customWidth="1"/>
    <col min="3" max="3" width="10.28515625" customWidth="1"/>
    <col min="4" max="4" width="1.140625" customWidth="1"/>
    <col min="5" max="5" width="10.7109375" customWidth="1"/>
    <col min="8" max="8" width="10.5703125" customWidth="1"/>
    <col min="9" max="9" width="6.7109375" customWidth="1"/>
    <col min="10" max="10" width="12.140625" customWidth="1"/>
    <col min="11" max="11" width="11" customWidth="1"/>
    <col min="12" max="12" width="10.5703125" customWidth="1"/>
    <col min="13" max="13" width="10.42578125" customWidth="1"/>
    <col min="14" max="14" width="12.28515625" customWidth="1"/>
    <col min="15" max="15" width="14.7109375" customWidth="1"/>
    <col min="16" max="16" width="7.42578125" customWidth="1"/>
    <col min="17" max="17" width="12" bestFit="1" customWidth="1"/>
  </cols>
  <sheetData>
    <row r="1" spans="1:19" ht="15.75" x14ac:dyDescent="0.25">
      <c r="A1" s="25" t="s">
        <v>61</v>
      </c>
    </row>
    <row r="2" spans="1:19" x14ac:dyDescent="0.2">
      <c r="A2" s="10"/>
    </row>
    <row r="3" spans="1:19" ht="25.5" x14ac:dyDescent="0.2">
      <c r="A3" s="27" t="s">
        <v>59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79" t="s">
        <v>133</v>
      </c>
      <c r="P3" s="28"/>
      <c r="Q3" s="26"/>
      <c r="R3" s="26"/>
      <c r="S3" s="26"/>
    </row>
    <row r="4" spans="1:19" ht="4.5" customHeight="1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6"/>
      <c r="R4" s="26"/>
      <c r="S4" s="26"/>
    </row>
    <row r="5" spans="1:19" ht="14.25" customHeight="1" x14ac:dyDescent="0.2">
      <c r="A5" s="29" t="s">
        <v>62</v>
      </c>
      <c r="B5" s="28"/>
      <c r="C5" s="28"/>
      <c r="D5" s="28"/>
      <c r="E5" s="29" t="s">
        <v>63</v>
      </c>
      <c r="F5" s="28"/>
      <c r="G5" s="28"/>
      <c r="H5" s="28"/>
      <c r="I5" s="28"/>
      <c r="J5" s="28"/>
      <c r="K5" s="28"/>
      <c r="L5" s="28"/>
      <c r="M5" s="28"/>
      <c r="N5" s="28"/>
      <c r="O5" s="80">
        <f>SUM(O7:O10)</f>
        <v>724443.99</v>
      </c>
      <c r="P5" s="28"/>
      <c r="Q5" s="26"/>
      <c r="R5" s="26"/>
      <c r="S5" s="26"/>
    </row>
    <row r="6" spans="1:19" ht="3.75" customHeight="1" x14ac:dyDescent="0.2">
      <c r="A6" s="29"/>
      <c r="B6" s="28"/>
      <c r="C6" s="28"/>
      <c r="D6" s="28"/>
      <c r="E6" s="29"/>
      <c r="F6" s="28"/>
      <c r="G6" s="28"/>
      <c r="H6" s="28"/>
      <c r="I6" s="28"/>
      <c r="J6" s="28"/>
      <c r="K6" s="28"/>
      <c r="L6" s="28"/>
      <c r="M6" s="28"/>
      <c r="N6" s="28"/>
      <c r="O6" s="77"/>
      <c r="P6" s="28"/>
      <c r="Q6" s="26"/>
      <c r="R6" s="26"/>
      <c r="S6" s="26"/>
    </row>
    <row r="7" spans="1:19" x14ac:dyDescent="0.2">
      <c r="A7" s="30" t="s">
        <v>65</v>
      </c>
      <c r="B7" s="30"/>
      <c r="C7" s="30"/>
      <c r="D7" s="30"/>
      <c r="E7" s="28" t="s">
        <v>74</v>
      </c>
      <c r="F7" s="28"/>
      <c r="G7" s="28"/>
      <c r="H7" s="28"/>
      <c r="I7" s="28"/>
      <c r="J7" s="28"/>
      <c r="K7" s="28"/>
      <c r="L7" s="28"/>
      <c r="M7" s="28"/>
      <c r="N7" s="28"/>
      <c r="O7" s="65">
        <v>523441.76</v>
      </c>
      <c r="P7" s="28"/>
      <c r="Q7" s="26"/>
      <c r="R7" s="26"/>
      <c r="S7" s="26"/>
    </row>
    <row r="8" spans="1:19" x14ac:dyDescent="0.2">
      <c r="A8" s="28"/>
      <c r="B8" s="28"/>
      <c r="C8" s="28"/>
      <c r="D8" s="28"/>
      <c r="E8" s="28" t="s">
        <v>73</v>
      </c>
      <c r="F8" s="28"/>
      <c r="G8" s="28"/>
      <c r="H8" s="28"/>
      <c r="I8" s="28"/>
      <c r="J8" s="28"/>
      <c r="K8" s="28"/>
      <c r="L8" s="28"/>
      <c r="M8" s="28"/>
      <c r="N8" s="28"/>
      <c r="O8" s="65">
        <v>52343.73</v>
      </c>
      <c r="P8" s="28"/>
      <c r="Q8" s="93"/>
      <c r="R8" s="26"/>
      <c r="S8" s="26"/>
    </row>
    <row r="9" spans="1:19" x14ac:dyDescent="0.2">
      <c r="A9" s="30" t="s">
        <v>64</v>
      </c>
      <c r="B9" s="30"/>
      <c r="C9" s="30"/>
      <c r="D9" s="28"/>
      <c r="E9" s="28" t="s">
        <v>72</v>
      </c>
      <c r="F9" s="28"/>
      <c r="G9" s="28"/>
      <c r="H9" s="28"/>
      <c r="I9" s="28"/>
      <c r="J9" s="28"/>
      <c r="K9" s="28"/>
      <c r="L9" s="28"/>
      <c r="M9" s="28"/>
      <c r="N9" s="28"/>
      <c r="O9" s="65">
        <v>133760.92000000001</v>
      </c>
      <c r="P9" s="28"/>
      <c r="Q9" s="26"/>
      <c r="R9" s="26"/>
      <c r="S9" s="26"/>
    </row>
    <row r="10" spans="1:19" x14ac:dyDescent="0.2">
      <c r="A10" s="28"/>
      <c r="B10" s="28"/>
      <c r="C10" s="28"/>
      <c r="D10" s="28"/>
      <c r="E10" s="28" t="s">
        <v>71</v>
      </c>
      <c r="F10" s="28"/>
      <c r="G10" s="28"/>
      <c r="H10" s="28"/>
      <c r="I10" s="28"/>
      <c r="J10" s="28"/>
      <c r="K10" s="28"/>
      <c r="L10" s="28"/>
      <c r="M10" s="28"/>
      <c r="N10" s="28"/>
      <c r="O10" s="65">
        <v>14897.58</v>
      </c>
      <c r="P10" s="28"/>
      <c r="Q10" s="93"/>
      <c r="R10" s="26"/>
      <c r="S10" s="26"/>
    </row>
    <row r="11" spans="1:19" ht="5.25" customHeight="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65"/>
      <c r="P11" s="28"/>
      <c r="Q11" s="26"/>
      <c r="R11" s="26"/>
      <c r="S11" s="26"/>
    </row>
    <row r="12" spans="1:19" x14ac:dyDescent="0.2">
      <c r="A12" s="28" t="s">
        <v>134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65"/>
      <c r="P12" s="28"/>
      <c r="Q12" s="26"/>
      <c r="R12" s="26"/>
      <c r="S12" s="26"/>
    </row>
    <row r="13" spans="1:19" x14ac:dyDescent="0.2">
      <c r="A13" s="28" t="s">
        <v>135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77"/>
      <c r="P13" s="28"/>
      <c r="Q13" s="26"/>
      <c r="R13" s="26"/>
      <c r="S13" s="26"/>
    </row>
    <row r="14" spans="1:19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65"/>
      <c r="P14" s="28"/>
      <c r="Q14" s="26"/>
      <c r="R14" s="26"/>
      <c r="S14" s="26"/>
    </row>
    <row r="15" spans="1:19" x14ac:dyDescent="0.2">
      <c r="A15" s="27" t="s">
        <v>55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65"/>
      <c r="P15" s="28"/>
      <c r="Q15" s="26"/>
      <c r="R15" s="26"/>
      <c r="S15" s="26"/>
    </row>
    <row r="16" spans="1:19" ht="3.75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65"/>
      <c r="P16" s="28"/>
      <c r="Q16" s="26"/>
      <c r="R16" s="26"/>
      <c r="S16" s="26"/>
    </row>
    <row r="17" spans="1:19" x14ac:dyDescent="0.2">
      <c r="A17" s="29" t="s">
        <v>62</v>
      </c>
      <c r="B17" s="28"/>
      <c r="C17" s="28"/>
      <c r="D17" s="28"/>
      <c r="E17" s="29" t="s">
        <v>63</v>
      </c>
      <c r="F17" s="28"/>
      <c r="G17" s="28"/>
      <c r="H17" s="28"/>
      <c r="I17" s="28"/>
      <c r="J17" s="66" t="s">
        <v>49</v>
      </c>
      <c r="K17" s="66" t="s">
        <v>50</v>
      </c>
      <c r="L17" s="66" t="s">
        <v>51</v>
      </c>
      <c r="M17" s="66" t="s">
        <v>58</v>
      </c>
      <c r="N17" s="66" t="s">
        <v>60</v>
      </c>
      <c r="O17" s="80">
        <f>SUM(O18:O48)</f>
        <v>547678.38</v>
      </c>
      <c r="P17" s="28"/>
      <c r="Q17" s="26"/>
      <c r="R17" s="26"/>
      <c r="S17" s="26"/>
    </row>
    <row r="18" spans="1:19" x14ac:dyDescent="0.2">
      <c r="A18" s="31" t="s">
        <v>37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65"/>
      <c r="P18" s="28"/>
      <c r="Q18" s="26"/>
      <c r="R18" s="26"/>
      <c r="S18" s="26"/>
    </row>
    <row r="19" spans="1:19" x14ac:dyDescent="0.2">
      <c r="A19" s="31"/>
      <c r="B19" s="28" t="s">
        <v>91</v>
      </c>
      <c r="C19" s="28"/>
      <c r="D19" s="28"/>
      <c r="E19" s="28" t="s">
        <v>92</v>
      </c>
      <c r="F19" s="28"/>
      <c r="G19" s="28"/>
      <c r="H19" s="28"/>
      <c r="I19" s="64"/>
      <c r="J19" s="64"/>
      <c r="K19" s="64"/>
      <c r="L19" s="64"/>
      <c r="M19" s="28"/>
      <c r="N19" s="28"/>
      <c r="O19" s="65">
        <v>52000</v>
      </c>
      <c r="P19" s="28"/>
      <c r="Q19" s="93"/>
      <c r="R19" s="26"/>
      <c r="S19" s="26"/>
    </row>
    <row r="20" spans="1:19" ht="4.5" customHeight="1" x14ac:dyDescent="0.2">
      <c r="A20" s="31"/>
      <c r="B20" s="28"/>
      <c r="C20" s="28"/>
      <c r="D20" s="28"/>
      <c r="E20" s="28"/>
      <c r="F20" s="28"/>
      <c r="G20" s="28"/>
      <c r="H20" s="28"/>
      <c r="I20" s="64"/>
      <c r="J20" s="64"/>
      <c r="K20" s="64"/>
      <c r="L20" s="64"/>
      <c r="M20" s="28"/>
      <c r="N20" s="28"/>
      <c r="O20" s="65"/>
      <c r="P20" s="28"/>
      <c r="Q20" s="26"/>
      <c r="R20" s="26"/>
      <c r="S20" s="26"/>
    </row>
    <row r="21" spans="1:19" x14ac:dyDescent="0.2">
      <c r="A21" s="28"/>
      <c r="B21" s="63" t="s">
        <v>67</v>
      </c>
      <c r="C21" s="63" t="s">
        <v>104</v>
      </c>
      <c r="D21" s="28"/>
      <c r="E21" s="28" t="s">
        <v>75</v>
      </c>
      <c r="F21" s="28"/>
      <c r="G21" s="28"/>
      <c r="H21" s="28"/>
      <c r="I21" s="64"/>
      <c r="J21" s="64"/>
      <c r="K21" s="64">
        <v>2241</v>
      </c>
      <c r="L21" s="64"/>
      <c r="M21" s="28"/>
      <c r="N21" s="28"/>
      <c r="O21" s="65">
        <v>15000</v>
      </c>
      <c r="P21" s="28"/>
      <c r="Q21" s="26"/>
      <c r="R21" s="26"/>
      <c r="S21" s="26"/>
    </row>
    <row r="22" spans="1:19" x14ac:dyDescent="0.2">
      <c r="A22" s="28"/>
      <c r="B22" s="28"/>
      <c r="C22" s="28"/>
      <c r="D22" s="28"/>
      <c r="E22" s="28" t="s">
        <v>105</v>
      </c>
      <c r="F22" s="28"/>
      <c r="G22" s="28"/>
      <c r="H22" s="28"/>
      <c r="I22" s="64"/>
      <c r="J22" s="64"/>
      <c r="K22" s="64"/>
      <c r="L22" s="64"/>
      <c r="M22" s="28"/>
      <c r="N22" s="28"/>
      <c r="O22" s="65">
        <v>25000</v>
      </c>
      <c r="P22" s="28"/>
      <c r="Q22" s="26"/>
      <c r="R22" s="26"/>
      <c r="S22" s="26"/>
    </row>
    <row r="23" spans="1:19" x14ac:dyDescent="0.2">
      <c r="A23" s="28"/>
      <c r="B23" s="28"/>
      <c r="C23" s="28"/>
      <c r="D23" s="28"/>
      <c r="E23" s="28" t="s">
        <v>76</v>
      </c>
      <c r="F23" s="28"/>
      <c r="G23" s="28"/>
      <c r="H23" s="28"/>
      <c r="I23" s="64"/>
      <c r="J23" s="64"/>
      <c r="K23" s="64"/>
      <c r="L23" s="65"/>
      <c r="M23" s="28"/>
      <c r="N23" s="28"/>
      <c r="O23" s="65">
        <v>50000</v>
      </c>
      <c r="P23" s="28"/>
      <c r="Q23" s="26"/>
      <c r="R23" s="26"/>
      <c r="S23" s="26"/>
    </row>
    <row r="24" spans="1:19" x14ac:dyDescent="0.2">
      <c r="A24" s="28"/>
      <c r="B24" s="28"/>
      <c r="C24" s="28"/>
      <c r="D24" s="28"/>
      <c r="E24" s="28" t="s">
        <v>77</v>
      </c>
      <c r="F24" s="28"/>
      <c r="G24" s="28"/>
      <c r="H24" s="28"/>
      <c r="I24" s="64"/>
      <c r="J24" s="64"/>
      <c r="K24" s="64"/>
      <c r="L24" s="64"/>
      <c r="M24" s="28"/>
      <c r="N24" s="28"/>
      <c r="O24" s="65">
        <v>600</v>
      </c>
      <c r="P24" s="28"/>
      <c r="Q24" s="93"/>
      <c r="R24" s="26"/>
      <c r="S24" s="26"/>
    </row>
    <row r="25" spans="1:19" ht="2.25" customHeight="1" x14ac:dyDescent="0.2">
      <c r="A25" s="28"/>
      <c r="B25" s="28"/>
      <c r="C25" s="28"/>
      <c r="D25" s="28"/>
      <c r="E25" s="28"/>
      <c r="F25" s="28"/>
      <c r="G25" s="28"/>
      <c r="H25" s="28"/>
      <c r="I25" s="64"/>
      <c r="J25" s="64"/>
      <c r="K25" s="64"/>
      <c r="L25" s="64"/>
      <c r="M25" s="28"/>
      <c r="N25" s="28"/>
      <c r="O25" s="65"/>
      <c r="P25" s="28"/>
      <c r="Q25" s="26"/>
      <c r="R25" s="26"/>
      <c r="S25" s="26"/>
    </row>
    <row r="26" spans="1:19" x14ac:dyDescent="0.2">
      <c r="A26" s="28"/>
      <c r="B26" s="63" t="s">
        <v>68</v>
      </c>
      <c r="C26" s="63" t="s">
        <v>104</v>
      </c>
      <c r="D26" s="28"/>
      <c r="E26" s="28" t="s">
        <v>79</v>
      </c>
      <c r="F26" s="28"/>
      <c r="G26" s="28"/>
      <c r="H26" s="28"/>
      <c r="I26" s="64"/>
      <c r="J26" s="64"/>
      <c r="K26" s="64">
        <v>19716.080000000002</v>
      </c>
      <c r="L26" s="64"/>
      <c r="M26" s="28"/>
      <c r="N26" s="28"/>
      <c r="O26" s="65">
        <v>19716.080000000002</v>
      </c>
      <c r="P26" s="28"/>
      <c r="Q26" s="26"/>
      <c r="R26" s="26"/>
      <c r="S26" s="26"/>
    </row>
    <row r="27" spans="1:19" x14ac:dyDescent="0.2">
      <c r="A27" s="28"/>
      <c r="B27" s="28"/>
      <c r="C27" s="28"/>
      <c r="D27" s="28"/>
      <c r="E27" s="28" t="s">
        <v>80</v>
      </c>
      <c r="F27" s="28"/>
      <c r="G27" s="28"/>
      <c r="H27" s="28"/>
      <c r="I27" s="64"/>
      <c r="J27" s="64"/>
      <c r="K27" s="64"/>
      <c r="L27" s="64"/>
      <c r="M27" s="28"/>
      <c r="N27" s="28"/>
      <c r="O27" s="65">
        <v>8000</v>
      </c>
      <c r="P27" s="28"/>
      <c r="Q27" s="26"/>
      <c r="R27" s="26"/>
      <c r="S27" s="26"/>
    </row>
    <row r="28" spans="1:19" x14ac:dyDescent="0.2">
      <c r="A28" s="28"/>
      <c r="B28" s="28"/>
      <c r="C28" s="28"/>
      <c r="D28" s="28"/>
      <c r="E28" s="28" t="s">
        <v>106</v>
      </c>
      <c r="F28" s="28"/>
      <c r="G28" s="28"/>
      <c r="H28" s="28"/>
      <c r="I28" s="65"/>
      <c r="J28" s="65"/>
      <c r="K28" s="64">
        <v>53614.36</v>
      </c>
      <c r="L28" s="64"/>
      <c r="M28" s="28"/>
      <c r="N28" s="28"/>
      <c r="O28" s="65">
        <v>67241.3</v>
      </c>
      <c r="P28" s="28"/>
      <c r="Q28" s="26"/>
      <c r="R28" s="26"/>
      <c r="S28" s="26"/>
    </row>
    <row r="29" spans="1:19" x14ac:dyDescent="0.2">
      <c r="A29" s="28"/>
      <c r="B29" s="28"/>
      <c r="C29" s="28"/>
      <c r="D29" s="28"/>
      <c r="E29" s="28" t="s">
        <v>78</v>
      </c>
      <c r="F29" s="28"/>
      <c r="G29" s="28"/>
      <c r="H29" s="28"/>
      <c r="I29" s="64"/>
      <c r="J29" s="64"/>
      <c r="K29" s="64">
        <v>81.86</v>
      </c>
      <c r="L29" s="64"/>
      <c r="M29" s="28"/>
      <c r="N29" s="28"/>
      <c r="O29" s="65">
        <v>1000</v>
      </c>
      <c r="P29" s="28"/>
      <c r="Q29" s="93"/>
      <c r="R29" s="26"/>
      <c r="S29" s="26"/>
    </row>
    <row r="30" spans="1:19" ht="4.5" customHeight="1" x14ac:dyDescent="0.2">
      <c r="A30" s="28"/>
      <c r="B30" s="28"/>
      <c r="C30" s="28"/>
      <c r="D30" s="28"/>
      <c r="E30" s="28"/>
      <c r="F30" s="28"/>
      <c r="G30" s="28"/>
      <c r="H30" s="28"/>
      <c r="I30" s="64"/>
      <c r="J30" s="64"/>
      <c r="K30" s="64"/>
      <c r="L30" s="64"/>
      <c r="M30" s="28"/>
      <c r="N30" s="28"/>
      <c r="O30" s="65"/>
      <c r="P30" s="28"/>
      <c r="Q30" s="26"/>
      <c r="R30" s="26"/>
      <c r="S30" s="26"/>
    </row>
    <row r="31" spans="1:19" x14ac:dyDescent="0.2">
      <c r="A31" s="28"/>
      <c r="B31" s="28" t="s">
        <v>93</v>
      </c>
      <c r="C31" s="28"/>
      <c r="D31" s="28"/>
      <c r="E31" s="28" t="s">
        <v>94</v>
      </c>
      <c r="F31" s="28"/>
      <c r="G31" s="28"/>
      <c r="H31" s="28"/>
      <c r="I31" s="64"/>
      <c r="J31" s="64"/>
      <c r="K31" s="64"/>
      <c r="L31" s="64"/>
      <c r="M31" s="28"/>
      <c r="N31" s="28"/>
      <c r="O31" s="65">
        <v>15054.2</v>
      </c>
      <c r="P31" s="28"/>
      <c r="Q31" s="26"/>
      <c r="R31" s="26"/>
      <c r="S31" s="26"/>
    </row>
    <row r="32" spans="1:19" x14ac:dyDescent="0.2">
      <c r="A32" s="28"/>
      <c r="B32" s="28" t="s">
        <v>95</v>
      </c>
      <c r="C32" s="28"/>
      <c r="D32" s="28"/>
      <c r="E32" s="28" t="s">
        <v>96</v>
      </c>
      <c r="F32" s="28"/>
      <c r="G32" s="28"/>
      <c r="H32" s="28"/>
      <c r="I32" s="64"/>
      <c r="J32" s="64"/>
      <c r="K32" s="64"/>
      <c r="L32" s="64"/>
      <c r="M32" s="28"/>
      <c r="N32" s="28"/>
      <c r="O32" s="65">
        <v>5000</v>
      </c>
      <c r="P32" s="28"/>
      <c r="Q32" s="26"/>
      <c r="R32" s="26"/>
      <c r="S32" s="26"/>
    </row>
    <row r="33" spans="1:19" ht="3" customHeight="1" x14ac:dyDescent="0.2">
      <c r="A33" s="28"/>
      <c r="B33" s="28"/>
      <c r="C33" s="28"/>
      <c r="D33" s="28"/>
      <c r="E33" s="28"/>
      <c r="F33" s="28"/>
      <c r="G33" s="28"/>
      <c r="H33" s="28"/>
      <c r="I33" s="64"/>
      <c r="J33" s="64"/>
      <c r="K33" s="64"/>
      <c r="L33" s="64"/>
      <c r="M33" s="28"/>
      <c r="N33" s="28"/>
      <c r="O33" s="65"/>
      <c r="P33" s="28"/>
      <c r="Q33" s="26"/>
      <c r="R33" s="26"/>
      <c r="S33" s="26"/>
    </row>
    <row r="34" spans="1:19" x14ac:dyDescent="0.2">
      <c r="A34" s="31" t="s">
        <v>27</v>
      </c>
      <c r="B34" s="28"/>
      <c r="C34" s="28"/>
      <c r="D34" s="28"/>
      <c r="E34" s="28" t="s">
        <v>86</v>
      </c>
      <c r="F34" s="28"/>
      <c r="G34" s="28"/>
      <c r="H34" s="28"/>
      <c r="I34" s="64"/>
      <c r="J34" s="64"/>
      <c r="K34" s="64"/>
      <c r="L34" s="64"/>
      <c r="M34" s="28"/>
      <c r="N34" s="28"/>
      <c r="O34" s="65">
        <v>8000</v>
      </c>
      <c r="P34" s="28"/>
      <c r="Q34" s="26"/>
      <c r="R34" s="26"/>
      <c r="S34" s="26"/>
    </row>
    <row r="35" spans="1:19" ht="3" customHeight="1" x14ac:dyDescent="0.2">
      <c r="A35" s="28"/>
      <c r="B35" s="28"/>
      <c r="C35" s="28"/>
      <c r="D35" s="28"/>
      <c r="E35" s="28"/>
      <c r="F35" s="28"/>
      <c r="G35" s="28"/>
      <c r="H35" s="28"/>
      <c r="I35" s="64"/>
      <c r="J35" s="64"/>
      <c r="K35" s="64"/>
      <c r="L35" s="64"/>
      <c r="M35" s="28"/>
      <c r="N35" s="28"/>
      <c r="O35" s="65"/>
      <c r="P35" s="28"/>
      <c r="Q35" s="26"/>
      <c r="R35" s="26"/>
      <c r="S35" s="26"/>
    </row>
    <row r="36" spans="1:19" x14ac:dyDescent="0.2">
      <c r="A36" s="31" t="s">
        <v>66</v>
      </c>
      <c r="B36" s="28"/>
      <c r="C36" s="28"/>
      <c r="D36" s="28"/>
      <c r="E36" s="28" t="s">
        <v>107</v>
      </c>
      <c r="F36" s="28"/>
      <c r="G36" s="28"/>
      <c r="H36" s="28"/>
      <c r="I36" s="64"/>
      <c r="J36" s="64"/>
      <c r="K36" s="64"/>
      <c r="L36" s="64"/>
      <c r="M36" s="28"/>
      <c r="N36" s="28"/>
      <c r="O36" s="65">
        <v>25000</v>
      </c>
      <c r="P36" s="28"/>
      <c r="Q36" s="26"/>
      <c r="R36" s="26"/>
      <c r="S36" s="26"/>
    </row>
    <row r="37" spans="1:19" ht="3" customHeight="1" x14ac:dyDescent="0.2">
      <c r="A37" s="31"/>
      <c r="B37" s="28"/>
      <c r="C37" s="28"/>
      <c r="D37" s="28"/>
      <c r="E37" s="28"/>
      <c r="F37" s="28"/>
      <c r="G37" s="28"/>
      <c r="H37" s="28"/>
      <c r="I37" s="64"/>
      <c r="J37" s="64"/>
      <c r="K37" s="64"/>
      <c r="L37" s="64"/>
      <c r="M37" s="28"/>
      <c r="N37" s="28"/>
      <c r="O37" s="65"/>
      <c r="P37" s="28"/>
      <c r="Q37" s="26"/>
      <c r="R37" s="26"/>
      <c r="S37" s="26"/>
    </row>
    <row r="38" spans="1:19" x14ac:dyDescent="0.2">
      <c r="A38" s="31" t="s">
        <v>32</v>
      </c>
      <c r="B38" s="28"/>
      <c r="C38" s="28"/>
      <c r="D38" s="28"/>
      <c r="E38" s="28"/>
      <c r="F38" s="28"/>
      <c r="G38" s="28"/>
      <c r="H38" s="28"/>
      <c r="I38" s="64"/>
      <c r="J38" s="64"/>
      <c r="K38" s="64"/>
      <c r="L38" s="64"/>
      <c r="M38" s="28"/>
      <c r="N38" s="28"/>
      <c r="O38" s="65"/>
      <c r="P38" s="28"/>
      <c r="Q38" s="26"/>
      <c r="R38" s="26"/>
      <c r="S38" s="26"/>
    </row>
    <row r="39" spans="1:19" x14ac:dyDescent="0.2">
      <c r="A39" s="31"/>
      <c r="B39" s="28" t="s">
        <v>98</v>
      </c>
      <c r="C39" s="28"/>
      <c r="D39" s="28"/>
      <c r="E39" s="28" t="s">
        <v>97</v>
      </c>
      <c r="F39" s="28"/>
      <c r="G39" s="28"/>
      <c r="H39" s="28"/>
      <c r="I39" s="64"/>
      <c r="J39" s="64"/>
      <c r="K39" s="64"/>
      <c r="L39" s="64"/>
      <c r="M39" s="28"/>
      <c r="N39" s="28"/>
      <c r="O39" s="65">
        <v>22000</v>
      </c>
      <c r="P39" s="28"/>
      <c r="Q39" s="26"/>
      <c r="R39" s="26"/>
      <c r="S39" s="26"/>
    </row>
    <row r="40" spans="1:19" x14ac:dyDescent="0.2">
      <c r="A40" s="31"/>
      <c r="B40" s="28" t="s">
        <v>99</v>
      </c>
      <c r="C40" s="28"/>
      <c r="D40" s="28"/>
      <c r="E40" s="28" t="s">
        <v>100</v>
      </c>
      <c r="F40" s="28"/>
      <c r="G40" s="28"/>
      <c r="H40" s="28"/>
      <c r="I40" s="64"/>
      <c r="J40" s="64"/>
      <c r="K40" s="64"/>
      <c r="L40" s="64"/>
      <c r="M40" s="28"/>
      <c r="N40" s="28"/>
      <c r="O40" s="65">
        <v>660</v>
      </c>
      <c r="P40" s="28"/>
      <c r="Q40" s="26"/>
      <c r="R40" s="26"/>
      <c r="S40" s="26"/>
    </row>
    <row r="41" spans="1:19" ht="3" customHeight="1" x14ac:dyDescent="0.2">
      <c r="A41" s="28"/>
      <c r="B41" s="28"/>
      <c r="C41" s="28"/>
      <c r="D41" s="28"/>
      <c r="E41" s="28"/>
      <c r="F41" s="28"/>
      <c r="G41" s="28"/>
      <c r="H41" s="28"/>
      <c r="I41" s="64"/>
      <c r="J41" s="64"/>
      <c r="K41" s="64"/>
      <c r="L41" s="64"/>
      <c r="M41" s="28"/>
      <c r="N41" s="28"/>
      <c r="O41" s="65"/>
      <c r="P41" s="28"/>
      <c r="Q41" s="26"/>
      <c r="R41" s="26"/>
      <c r="S41" s="26"/>
    </row>
    <row r="42" spans="1:19" x14ac:dyDescent="0.2">
      <c r="A42" s="31" t="s">
        <v>69</v>
      </c>
      <c r="B42" s="31"/>
      <c r="C42" s="63" t="s">
        <v>104</v>
      </c>
      <c r="D42" s="31"/>
      <c r="E42" s="28" t="s">
        <v>85</v>
      </c>
      <c r="F42" s="28"/>
      <c r="G42" s="28"/>
      <c r="H42" s="28"/>
      <c r="I42" s="65"/>
      <c r="J42" s="65"/>
      <c r="K42" s="64">
        <v>193536.08</v>
      </c>
      <c r="L42" s="64"/>
      <c r="M42" s="28"/>
      <c r="N42" s="28"/>
      <c r="O42" s="65">
        <v>197406.8</v>
      </c>
      <c r="P42" s="28"/>
      <c r="Q42" s="26"/>
      <c r="R42" s="26"/>
      <c r="S42" s="26"/>
    </row>
    <row r="43" spans="1:19" x14ac:dyDescent="0.2">
      <c r="A43" s="28"/>
      <c r="B43" s="28"/>
      <c r="C43" s="28"/>
      <c r="D43" s="28"/>
      <c r="E43" s="28" t="s">
        <v>81</v>
      </c>
      <c r="F43" s="28"/>
      <c r="G43" s="28"/>
      <c r="H43" s="28"/>
      <c r="I43" s="64"/>
      <c r="J43" s="64">
        <v>883.17</v>
      </c>
      <c r="K43" s="64"/>
      <c r="L43" s="64"/>
      <c r="M43" s="28"/>
      <c r="N43" s="28"/>
      <c r="O43" s="65">
        <v>15000</v>
      </c>
      <c r="P43" s="28"/>
      <c r="Q43" s="26"/>
      <c r="R43" s="26"/>
      <c r="S43" s="26"/>
    </row>
    <row r="44" spans="1:19" x14ac:dyDescent="0.2">
      <c r="A44" s="28"/>
      <c r="B44" s="28"/>
      <c r="C44" s="28"/>
      <c r="D44" s="28"/>
      <c r="E44" s="28" t="s">
        <v>83</v>
      </c>
      <c r="F44" s="28"/>
      <c r="G44" s="28"/>
      <c r="H44" s="28"/>
      <c r="I44" s="64"/>
      <c r="J44" s="64"/>
      <c r="K44" s="64"/>
      <c r="L44" s="64"/>
      <c r="M44" s="28"/>
      <c r="N44" s="28"/>
      <c r="O44" s="65">
        <v>2000</v>
      </c>
      <c r="P44" s="28"/>
      <c r="Q44" s="26"/>
      <c r="R44" s="26"/>
      <c r="S44" s="26"/>
    </row>
    <row r="45" spans="1:19" x14ac:dyDescent="0.2">
      <c r="A45" s="28"/>
      <c r="B45" s="28"/>
      <c r="C45" s="28"/>
      <c r="D45" s="28"/>
      <c r="E45" s="28" t="s">
        <v>82</v>
      </c>
      <c r="F45" s="28"/>
      <c r="G45" s="28"/>
      <c r="H45" s="28"/>
      <c r="I45" s="65"/>
      <c r="J45" s="65">
        <v>440</v>
      </c>
      <c r="K45" s="64">
        <v>1819</v>
      </c>
      <c r="L45" s="64"/>
      <c r="M45" s="28"/>
      <c r="N45" s="28"/>
      <c r="O45" s="65">
        <v>10000</v>
      </c>
      <c r="P45" s="28"/>
      <c r="Q45" s="26"/>
      <c r="R45" s="26"/>
      <c r="S45" s="26"/>
    </row>
    <row r="46" spans="1:19" x14ac:dyDescent="0.2">
      <c r="A46" s="28"/>
      <c r="B46" s="28"/>
      <c r="C46" s="28"/>
      <c r="D46" s="28"/>
      <c r="E46" s="28" t="s">
        <v>84</v>
      </c>
      <c r="F46" s="28"/>
      <c r="G46" s="28"/>
      <c r="H46" s="28"/>
      <c r="I46" s="64"/>
      <c r="J46" s="64">
        <v>1800</v>
      </c>
      <c r="K46" s="64">
        <v>1800</v>
      </c>
      <c r="L46" s="64"/>
      <c r="M46" s="28"/>
      <c r="N46" s="28"/>
      <c r="O46" s="65">
        <v>9000</v>
      </c>
      <c r="P46" s="28"/>
      <c r="Q46" s="93"/>
      <c r="R46" s="26"/>
      <c r="S46" s="26"/>
    </row>
    <row r="47" spans="1:19" ht="2.25" customHeight="1" x14ac:dyDescent="0.2">
      <c r="A47" s="28"/>
      <c r="B47" s="28"/>
      <c r="C47" s="28"/>
      <c r="D47" s="28"/>
      <c r="E47" s="28"/>
      <c r="F47" s="28"/>
      <c r="G47" s="28"/>
      <c r="H47" s="28"/>
      <c r="I47" s="64"/>
      <c r="J47" s="64"/>
      <c r="K47" s="64"/>
      <c r="L47" s="64"/>
      <c r="M47" s="28"/>
      <c r="N47" s="28"/>
      <c r="O47" s="65"/>
      <c r="P47" s="28"/>
      <c r="Q47" s="26"/>
      <c r="R47" s="26"/>
      <c r="S47" s="26"/>
    </row>
    <row r="48" spans="1:19" x14ac:dyDescent="0.2">
      <c r="A48" s="31" t="s">
        <v>88</v>
      </c>
      <c r="B48" s="31"/>
      <c r="C48" s="28"/>
      <c r="D48" s="28"/>
      <c r="E48" s="28" t="s">
        <v>108</v>
      </c>
      <c r="F48" s="28"/>
      <c r="G48" s="28"/>
      <c r="H48" s="28"/>
      <c r="I48" s="64"/>
      <c r="J48" s="64"/>
      <c r="K48" s="64"/>
      <c r="L48" s="64"/>
      <c r="M48" s="28"/>
      <c r="N48" s="28"/>
      <c r="O48" s="65"/>
      <c r="P48" s="28"/>
      <c r="Q48" s="26"/>
      <c r="R48" s="26"/>
      <c r="S48" s="26"/>
    </row>
    <row r="49" spans="1:19" ht="4.5" customHeight="1" x14ac:dyDescent="0.2">
      <c r="A49" s="28"/>
      <c r="B49" s="28"/>
      <c r="C49" s="28"/>
      <c r="D49" s="28"/>
      <c r="E49" s="28"/>
      <c r="F49" s="28"/>
      <c r="G49" s="28"/>
      <c r="H49" s="28"/>
      <c r="I49" s="64"/>
      <c r="J49" s="64"/>
      <c r="K49" s="64"/>
      <c r="L49" s="64"/>
      <c r="M49" s="28"/>
      <c r="N49" s="28"/>
      <c r="O49" s="65"/>
      <c r="P49" s="28"/>
      <c r="Q49" s="26"/>
      <c r="R49" s="26"/>
      <c r="S49" s="26"/>
    </row>
    <row r="50" spans="1:19" ht="13.5" customHeight="1" x14ac:dyDescent="0.2">
      <c r="A50" s="27" t="s">
        <v>54</v>
      </c>
      <c r="B50" s="28"/>
      <c r="C50" s="28"/>
      <c r="D50" s="28"/>
      <c r="E50" s="28"/>
      <c r="F50" s="28"/>
      <c r="G50" s="28"/>
      <c r="H50" s="28"/>
      <c r="I50" s="64"/>
      <c r="J50" s="64"/>
      <c r="K50" s="64"/>
      <c r="L50" s="64"/>
      <c r="M50" s="28"/>
      <c r="N50" s="28"/>
      <c r="O50" s="80">
        <f>O5-O17</f>
        <v>176765.61</v>
      </c>
      <c r="P50" s="28"/>
      <c r="Q50" s="26"/>
      <c r="R50" s="26"/>
      <c r="S50" s="26"/>
    </row>
    <row r="51" spans="1:19" ht="4.5" customHeight="1" x14ac:dyDescent="0.2">
      <c r="A51" s="28"/>
      <c r="B51" s="28"/>
      <c r="C51" s="28"/>
      <c r="D51" s="28"/>
      <c r="E51" s="28"/>
      <c r="F51" s="28"/>
      <c r="G51" s="28"/>
      <c r="H51" s="28"/>
      <c r="I51" s="64"/>
      <c r="J51" s="64"/>
      <c r="K51" s="64"/>
      <c r="L51" s="64"/>
      <c r="M51" s="28"/>
      <c r="N51" s="28"/>
      <c r="O51" s="65"/>
      <c r="P51" s="28"/>
      <c r="Q51" s="26"/>
      <c r="R51" s="26"/>
      <c r="S51" s="26"/>
    </row>
    <row r="52" spans="1:19" x14ac:dyDescent="0.2">
      <c r="A52" s="31" t="s">
        <v>70</v>
      </c>
      <c r="B52" s="31"/>
      <c r="C52" s="28"/>
      <c r="D52" s="28"/>
      <c r="E52" s="28" t="s">
        <v>136</v>
      </c>
      <c r="F52" s="28"/>
      <c r="G52" s="28"/>
      <c r="H52" s="28"/>
      <c r="I52" s="64"/>
      <c r="J52" s="64"/>
      <c r="K52" s="64">
        <v>335119.81</v>
      </c>
      <c r="L52" s="64"/>
      <c r="M52" s="28"/>
      <c r="N52" s="28"/>
      <c r="O52" s="81">
        <v>-32000</v>
      </c>
      <c r="P52" s="28"/>
      <c r="Q52" s="26"/>
      <c r="R52" s="26"/>
      <c r="S52" s="26"/>
    </row>
    <row r="53" spans="1:19" ht="5.25" customHeight="1" x14ac:dyDescent="0.2">
      <c r="A53" s="31"/>
      <c r="B53" s="31"/>
      <c r="C53" s="28"/>
      <c r="D53" s="28"/>
      <c r="E53" s="28"/>
      <c r="F53" s="28"/>
      <c r="G53" s="28"/>
      <c r="H53" s="28"/>
      <c r="I53" s="64"/>
      <c r="J53" s="64"/>
      <c r="K53" s="64"/>
      <c r="L53" s="64"/>
      <c r="M53" s="28"/>
      <c r="N53" s="28"/>
      <c r="O53" s="78"/>
      <c r="P53" s="28"/>
      <c r="Q53" s="26"/>
      <c r="R53" s="26"/>
      <c r="S53" s="26"/>
    </row>
    <row r="54" spans="1:19" ht="13.5" customHeight="1" thickBot="1" x14ac:dyDescent="0.25">
      <c r="A54" s="76" t="s">
        <v>128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82">
        <f>O5-O17+O52</f>
        <v>144765.60999999999</v>
      </c>
      <c r="P54" s="26"/>
      <c r="Q54" s="26"/>
      <c r="R54" s="26"/>
      <c r="S54" s="26"/>
    </row>
    <row r="55" spans="1:19" ht="13.5" thickTop="1" x14ac:dyDescent="0.2"/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6DC2-0A37-43D6-B11B-8051C0B3ABBD}">
  <sheetPr>
    <outlinePr summaryBelow="0"/>
    <pageSetUpPr fitToPage="1"/>
  </sheetPr>
  <dimension ref="A1:Q25"/>
  <sheetViews>
    <sheetView tabSelected="1" topLeftCell="A3" workbookViewId="0">
      <selection activeCell="B35" sqref="B35"/>
    </sheetView>
  </sheetViews>
  <sheetFormatPr defaultColWidth="8" defaultRowHeight="12.75" outlineLevelRow="3" x14ac:dyDescent="0.2"/>
  <cols>
    <col min="1" max="1" width="22.5703125" style="75" customWidth="1"/>
    <col min="2" max="2" width="20.140625" style="75" customWidth="1"/>
    <col min="3" max="6" width="23.42578125" style="75" hidden="1" customWidth="1"/>
    <col min="7" max="7" width="15.140625" style="75" customWidth="1"/>
    <col min="8" max="8" width="15.42578125" style="75" customWidth="1"/>
    <col min="9" max="9" width="16.7109375" style="75" customWidth="1"/>
    <col min="10" max="10" width="17.42578125" style="75" customWidth="1"/>
    <col min="11" max="11" width="15.7109375" style="75" customWidth="1"/>
    <col min="12" max="12" width="17.85546875" style="75" customWidth="1"/>
    <col min="13" max="13" width="13.85546875" style="75" hidden="1" customWidth="1"/>
    <col min="14" max="14" width="19" style="75" hidden="1" customWidth="1"/>
    <col min="15" max="15" width="16.42578125" style="75" hidden="1" customWidth="1"/>
    <col min="16" max="17" width="0" style="75" hidden="1" customWidth="1"/>
    <col min="18" max="16384" width="8" style="75"/>
  </cols>
  <sheetData>
    <row r="1" spans="1:17" customFormat="1" hidden="1" x14ac:dyDescent="0.2">
      <c r="A1" s="89" t="s">
        <v>109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7" customFormat="1" hidden="1" x14ac:dyDescent="0.2">
      <c r="A2" s="1" t="s">
        <v>110</v>
      </c>
      <c r="B2" s="23" t="s">
        <v>111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customFormat="1" ht="63.75" x14ac:dyDescent="0.2">
      <c r="A3" s="1" t="s">
        <v>112</v>
      </c>
      <c r="B3" s="13" t="s">
        <v>113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customFormat="1" x14ac:dyDescent="0.2">
      <c r="A4" s="1" t="s">
        <v>114</v>
      </c>
      <c r="B4" s="13" t="s">
        <v>138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customForma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customFormat="1" x14ac:dyDescent="0.2">
      <c r="A6" s="94"/>
      <c r="B6" s="94"/>
      <c r="C6" s="94"/>
      <c r="D6" s="94"/>
      <c r="E6" s="94"/>
      <c r="F6" s="94"/>
      <c r="G6" s="4" t="s">
        <v>1</v>
      </c>
      <c r="H6" s="4" t="s">
        <v>2</v>
      </c>
      <c r="I6" s="4" t="s">
        <v>3</v>
      </c>
      <c r="J6" s="4" t="s">
        <v>4</v>
      </c>
      <c r="K6" s="4" t="s">
        <v>5</v>
      </c>
      <c r="L6" s="94"/>
      <c r="M6" s="94"/>
      <c r="N6" s="94"/>
      <c r="O6" s="94"/>
      <c r="P6" s="94"/>
      <c r="Q6" s="94"/>
    </row>
    <row r="7" spans="1:17" customFormat="1" ht="43.5" customHeight="1" x14ac:dyDescent="0.2">
      <c r="A7" s="4" t="s">
        <v>115</v>
      </c>
      <c r="B7" s="4" t="s">
        <v>10</v>
      </c>
      <c r="C7" s="4" t="s">
        <v>116</v>
      </c>
      <c r="D7" s="4" t="s">
        <v>117</v>
      </c>
      <c r="E7" s="4" t="s">
        <v>118</v>
      </c>
      <c r="F7" s="4"/>
      <c r="G7" s="4" t="s">
        <v>11</v>
      </c>
      <c r="H7" s="4" t="s">
        <v>11</v>
      </c>
      <c r="I7" s="4" t="s">
        <v>11</v>
      </c>
      <c r="J7" s="4" t="s">
        <v>11</v>
      </c>
      <c r="K7" s="4" t="s">
        <v>11</v>
      </c>
      <c r="L7" s="4" t="s">
        <v>119</v>
      </c>
      <c r="M7" s="4" t="s">
        <v>17</v>
      </c>
      <c r="N7" s="4" t="s">
        <v>18</v>
      </c>
      <c r="O7" s="4" t="s">
        <v>19</v>
      </c>
      <c r="P7" s="4" t="s">
        <v>20</v>
      </c>
      <c r="Q7" s="4" t="s">
        <v>21</v>
      </c>
    </row>
    <row r="8" spans="1:17" customFormat="1" x14ac:dyDescent="0.2">
      <c r="A8" s="23" t="s">
        <v>26</v>
      </c>
      <c r="B8" s="14">
        <v>0</v>
      </c>
      <c r="C8" s="15">
        <v>0</v>
      </c>
      <c r="D8" s="15">
        <v>0</v>
      </c>
      <c r="E8" s="15">
        <v>0</v>
      </c>
      <c r="F8" s="14"/>
      <c r="G8" s="15">
        <v>2045.67</v>
      </c>
      <c r="H8" s="15">
        <v>2048.23</v>
      </c>
      <c r="I8" s="15">
        <v>2050.79</v>
      </c>
      <c r="J8" s="15">
        <v>2053.36</v>
      </c>
      <c r="K8" s="15">
        <v>2499.8200000000002</v>
      </c>
      <c r="L8" s="15">
        <v>10697.87</v>
      </c>
      <c r="M8" s="16">
        <v>0</v>
      </c>
      <c r="N8" s="14">
        <v>10697.87</v>
      </c>
      <c r="O8" s="90">
        <v>0</v>
      </c>
      <c r="P8" s="14"/>
      <c r="Q8" s="14"/>
    </row>
    <row r="9" spans="1:17" customFormat="1" outlineLevel="1" collapsed="1" x14ac:dyDescent="0.2">
      <c r="A9" s="21" t="s">
        <v>120</v>
      </c>
      <c r="B9" s="14">
        <v>0</v>
      </c>
      <c r="C9" s="15">
        <v>0</v>
      </c>
      <c r="D9" s="15">
        <v>0</v>
      </c>
      <c r="E9" s="15">
        <v>0</v>
      </c>
      <c r="F9" s="14"/>
      <c r="G9" s="15">
        <v>2045.67</v>
      </c>
      <c r="H9" s="15">
        <v>2048.23</v>
      </c>
      <c r="I9" s="15">
        <v>2050.79</v>
      </c>
      <c r="J9" s="15">
        <v>2053.36</v>
      </c>
      <c r="K9" s="15">
        <v>2499.8200000000002</v>
      </c>
      <c r="L9" s="15">
        <v>10697.87</v>
      </c>
      <c r="M9" s="16">
        <v>0</v>
      </c>
      <c r="N9" s="14">
        <v>10697.87</v>
      </c>
      <c r="O9" s="90">
        <v>0</v>
      </c>
      <c r="P9" s="14"/>
      <c r="Q9" s="14"/>
    </row>
    <row r="10" spans="1:17" customFormat="1" ht="25.5" hidden="1" outlineLevel="2" collapsed="1" x14ac:dyDescent="0.2">
      <c r="A10" s="22" t="s">
        <v>121</v>
      </c>
      <c r="B10" s="14">
        <v>0</v>
      </c>
      <c r="C10" s="15">
        <v>0</v>
      </c>
      <c r="D10" s="15">
        <v>0</v>
      </c>
      <c r="E10" s="15">
        <v>0</v>
      </c>
      <c r="F10" s="14"/>
      <c r="G10" s="15">
        <v>2045.67</v>
      </c>
      <c r="H10" s="15">
        <v>2048.23</v>
      </c>
      <c r="I10" s="15">
        <v>2050.79</v>
      </c>
      <c r="J10" s="15">
        <v>2053.36</v>
      </c>
      <c r="K10" s="15">
        <v>2499.8200000000002</v>
      </c>
      <c r="L10" s="15">
        <v>10697.87</v>
      </c>
      <c r="M10" s="16">
        <v>0</v>
      </c>
      <c r="N10" s="14">
        <v>10697.87</v>
      </c>
      <c r="O10" s="90">
        <v>0</v>
      </c>
      <c r="P10" s="14"/>
      <c r="Q10" s="14"/>
    </row>
    <row r="11" spans="1:17" customFormat="1" ht="25.5" hidden="1" outlineLevel="3" collapsed="1" x14ac:dyDescent="0.2">
      <c r="A11" s="91" t="s">
        <v>122</v>
      </c>
      <c r="B11" s="14">
        <v>0</v>
      </c>
      <c r="C11" s="15">
        <v>0</v>
      </c>
      <c r="D11" s="15">
        <v>0</v>
      </c>
      <c r="E11" s="15">
        <v>0</v>
      </c>
      <c r="F11" s="14"/>
      <c r="G11" s="15">
        <v>2045.67</v>
      </c>
      <c r="H11" s="15">
        <v>2048.23</v>
      </c>
      <c r="I11" s="15">
        <v>2050.79</v>
      </c>
      <c r="J11" s="15">
        <v>2053.36</v>
      </c>
      <c r="K11" s="15">
        <v>2499.8200000000002</v>
      </c>
      <c r="L11" s="15">
        <v>10697.87</v>
      </c>
      <c r="M11" s="16">
        <v>0</v>
      </c>
      <c r="N11" s="14">
        <v>10697.87</v>
      </c>
      <c r="O11" s="90">
        <v>0</v>
      </c>
      <c r="P11" s="14"/>
      <c r="Q11" s="14"/>
    </row>
    <row r="12" spans="1:17" customFormat="1" x14ac:dyDescent="0.2">
      <c r="A12" s="23"/>
      <c r="B12" s="14"/>
      <c r="C12" s="15"/>
      <c r="D12" s="15"/>
      <c r="E12" s="15"/>
      <c r="F12" s="14"/>
      <c r="G12" s="15"/>
      <c r="H12" s="15"/>
      <c r="I12" s="15"/>
      <c r="J12" s="15"/>
      <c r="K12" s="15"/>
      <c r="L12" s="15"/>
      <c r="M12" s="16"/>
      <c r="N12" s="14"/>
      <c r="O12" s="90"/>
      <c r="P12" s="14"/>
      <c r="Q12" s="14"/>
    </row>
    <row r="13" spans="1:17" customFormat="1" x14ac:dyDescent="0.2">
      <c r="A13" s="23" t="s">
        <v>45</v>
      </c>
      <c r="B13" s="14">
        <v>0</v>
      </c>
      <c r="C13" s="15">
        <v>0</v>
      </c>
      <c r="D13" s="15">
        <v>0</v>
      </c>
      <c r="E13" s="15">
        <v>0</v>
      </c>
      <c r="F13" s="14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6">
        <v>0</v>
      </c>
      <c r="N13" s="14">
        <v>0</v>
      </c>
      <c r="O13" s="90">
        <v>0</v>
      </c>
      <c r="P13" s="14">
        <v>0</v>
      </c>
      <c r="Q13" s="14">
        <v>0</v>
      </c>
    </row>
    <row r="14" spans="1:17" customFormat="1" x14ac:dyDescent="0.2">
      <c r="A14" s="23"/>
      <c r="B14" s="14"/>
      <c r="C14" s="15"/>
      <c r="D14" s="15"/>
      <c r="E14" s="15"/>
      <c r="F14" s="14"/>
      <c r="G14" s="15"/>
      <c r="H14" s="15"/>
      <c r="I14" s="15"/>
      <c r="J14" s="15"/>
      <c r="K14" s="15"/>
      <c r="L14" s="15"/>
      <c r="M14" s="16"/>
      <c r="N14" s="14"/>
      <c r="O14" s="90"/>
      <c r="P14" s="14"/>
      <c r="Q14" s="14"/>
    </row>
    <row r="15" spans="1:17" customFormat="1" ht="26.25" thickBot="1" x14ac:dyDescent="0.25">
      <c r="A15" s="95" t="s">
        <v>123</v>
      </c>
      <c r="B15" s="11"/>
      <c r="C15" s="8">
        <v>0</v>
      </c>
      <c r="D15" s="8">
        <v>0</v>
      </c>
      <c r="E15" s="8">
        <v>0</v>
      </c>
      <c r="F15" s="11"/>
      <c r="G15" s="8">
        <v>2045.67</v>
      </c>
      <c r="H15" s="8">
        <v>2048.23</v>
      </c>
      <c r="I15" s="8">
        <v>2050.79</v>
      </c>
      <c r="J15" s="8">
        <v>2053.36</v>
      </c>
      <c r="K15" s="8">
        <v>2499.8200000000002</v>
      </c>
      <c r="L15" s="8">
        <v>10697.87</v>
      </c>
      <c r="M15" s="11"/>
      <c r="N15" s="11">
        <v>10697.87</v>
      </c>
      <c r="O15" s="11"/>
      <c r="P15" s="11">
        <v>0</v>
      </c>
      <c r="Q15" s="11">
        <v>1647237.85</v>
      </c>
    </row>
    <row r="16" spans="1:17" customFormat="1" ht="13.5" thickTop="1" x14ac:dyDescent="0.2">
      <c r="A16" s="23" t="s">
        <v>46</v>
      </c>
      <c r="B16" s="14"/>
      <c r="C16" s="15">
        <v>32000</v>
      </c>
      <c r="D16" s="15">
        <v>0</v>
      </c>
      <c r="E16" s="15">
        <v>32000</v>
      </c>
      <c r="F16" s="14"/>
      <c r="G16" s="15">
        <v>0</v>
      </c>
      <c r="H16" s="15">
        <v>0</v>
      </c>
      <c r="I16" s="15">
        <v>0</v>
      </c>
      <c r="J16" s="15">
        <v>355119.81</v>
      </c>
      <c r="K16" s="15">
        <v>0</v>
      </c>
      <c r="L16" s="15">
        <v>355119.81</v>
      </c>
      <c r="M16" s="14">
        <v>0</v>
      </c>
      <c r="N16" s="14">
        <v>323119.81</v>
      </c>
      <c r="O16" s="14"/>
      <c r="P16" s="14"/>
      <c r="Q16" s="14"/>
    </row>
    <row r="17" spans="1:17" customFormat="1" outlineLevel="1" collapsed="1" x14ac:dyDescent="0.2">
      <c r="A17" s="21" t="s">
        <v>130</v>
      </c>
      <c r="B17" s="14"/>
      <c r="C17" s="15">
        <v>32000</v>
      </c>
      <c r="D17" s="15">
        <v>0</v>
      </c>
      <c r="E17" s="15">
        <v>32000</v>
      </c>
      <c r="F17" s="14"/>
      <c r="G17" s="15">
        <v>0</v>
      </c>
      <c r="H17" s="15">
        <v>0</v>
      </c>
      <c r="I17" s="15">
        <v>0</v>
      </c>
      <c r="J17" s="15">
        <v>355119.81</v>
      </c>
      <c r="K17" s="15">
        <v>0</v>
      </c>
      <c r="L17" s="15">
        <v>355119.81</v>
      </c>
      <c r="M17" s="14">
        <v>0</v>
      </c>
      <c r="N17" s="14">
        <v>323119.81</v>
      </c>
      <c r="O17" s="14"/>
      <c r="P17" s="14"/>
      <c r="Q17" s="14"/>
    </row>
    <row r="18" spans="1:17" customFormat="1" ht="25.5" hidden="1" outlineLevel="2" collapsed="1" x14ac:dyDescent="0.2">
      <c r="A18" s="22" t="s">
        <v>131</v>
      </c>
      <c r="B18" s="14"/>
      <c r="C18" s="15">
        <v>32000</v>
      </c>
      <c r="D18" s="15">
        <v>0</v>
      </c>
      <c r="E18" s="15">
        <v>32000</v>
      </c>
      <c r="F18" s="14"/>
      <c r="G18" s="15">
        <v>0</v>
      </c>
      <c r="H18" s="15">
        <v>0</v>
      </c>
      <c r="I18" s="15">
        <v>0</v>
      </c>
      <c r="J18" s="15">
        <v>355119.81</v>
      </c>
      <c r="K18" s="15">
        <v>0</v>
      </c>
      <c r="L18" s="15">
        <v>355119.81</v>
      </c>
      <c r="M18" s="14">
        <v>0</v>
      </c>
      <c r="N18" s="14">
        <v>323119.81</v>
      </c>
      <c r="O18" s="14"/>
      <c r="P18" s="14"/>
      <c r="Q18" s="14"/>
    </row>
    <row r="19" spans="1:17" customFormat="1" x14ac:dyDescent="0.2">
      <c r="A19" s="23" t="s">
        <v>47</v>
      </c>
      <c r="B19" s="14"/>
      <c r="C19" s="15">
        <v>0</v>
      </c>
      <c r="D19" s="15">
        <v>0</v>
      </c>
      <c r="E19" s="15">
        <v>0</v>
      </c>
      <c r="F19" s="14"/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4">
        <v>0</v>
      </c>
      <c r="N19" s="14">
        <v>0</v>
      </c>
      <c r="O19" s="14"/>
      <c r="P19" s="14"/>
      <c r="Q19" s="14"/>
    </row>
    <row r="20" spans="1:17" customFormat="1" ht="13.5" thickBot="1" x14ac:dyDescent="0.25">
      <c r="A20" s="95" t="s">
        <v>48</v>
      </c>
      <c r="B20" s="11"/>
      <c r="C20" s="8">
        <v>32000</v>
      </c>
      <c r="D20" s="8">
        <v>0</v>
      </c>
      <c r="E20" s="8">
        <v>32000</v>
      </c>
      <c r="F20" s="11"/>
      <c r="G20" s="8">
        <v>0</v>
      </c>
      <c r="H20" s="8">
        <v>0</v>
      </c>
      <c r="I20" s="8">
        <v>0</v>
      </c>
      <c r="J20" s="8">
        <v>355119.81</v>
      </c>
      <c r="K20" s="8">
        <v>0</v>
      </c>
      <c r="L20" s="8">
        <v>355119.81</v>
      </c>
      <c r="M20" s="11">
        <v>0</v>
      </c>
      <c r="N20" s="11">
        <v>323119.81</v>
      </c>
      <c r="O20" s="11"/>
      <c r="P20" s="11"/>
      <c r="Q20" s="11"/>
    </row>
    <row r="21" spans="1:17" customFormat="1" ht="39.75" thickTop="1" thickBot="1" x14ac:dyDescent="0.25">
      <c r="A21" s="95" t="s">
        <v>124</v>
      </c>
      <c r="B21" s="96">
        <v>1636539.98</v>
      </c>
      <c r="C21" s="97">
        <v>32000</v>
      </c>
      <c r="D21" s="8"/>
      <c r="E21" s="8"/>
      <c r="F21" s="11"/>
      <c r="G21" s="97">
        <v>2045.67</v>
      </c>
      <c r="H21" s="97">
        <v>2048.23</v>
      </c>
      <c r="I21" s="97">
        <v>2050.79</v>
      </c>
      <c r="J21" s="97">
        <v>357173.17</v>
      </c>
      <c r="K21" s="97">
        <v>2499.8200000000002</v>
      </c>
      <c r="L21" s="97">
        <v>365817.68</v>
      </c>
      <c r="M21" s="96"/>
      <c r="N21" s="11">
        <v>333817.68</v>
      </c>
      <c r="O21" s="96">
        <v>1970357.66</v>
      </c>
      <c r="P21" s="96">
        <v>0</v>
      </c>
      <c r="Q21" s="96">
        <v>1970357.66</v>
      </c>
    </row>
    <row r="22" spans="1:17" customFormat="1" ht="13.5" thickTop="1" x14ac:dyDescent="0.2">
      <c r="A22" s="23" t="s">
        <v>10</v>
      </c>
      <c r="B22" s="14"/>
      <c r="C22" s="15"/>
      <c r="D22" s="15"/>
      <c r="E22" s="15"/>
      <c r="F22" s="14"/>
      <c r="G22" s="15"/>
      <c r="H22" s="15"/>
      <c r="I22" s="15"/>
      <c r="J22" s="15"/>
      <c r="K22" s="15"/>
      <c r="L22" s="15">
        <v>1636539.98</v>
      </c>
      <c r="M22" s="16"/>
      <c r="N22" s="14"/>
      <c r="O22" s="90"/>
      <c r="P22" s="14"/>
      <c r="Q22" s="14"/>
    </row>
    <row r="23" spans="1:17" customFormat="1" x14ac:dyDescent="0.2">
      <c r="A23" s="23" t="s">
        <v>125</v>
      </c>
      <c r="B23" s="14"/>
      <c r="C23" s="15"/>
      <c r="D23" s="15"/>
      <c r="E23" s="15"/>
      <c r="F23" s="14"/>
      <c r="G23" s="15"/>
      <c r="H23" s="15"/>
      <c r="I23" s="15"/>
      <c r="J23" s="15"/>
      <c r="K23" s="15"/>
      <c r="L23" s="15">
        <v>2002357.66</v>
      </c>
      <c r="M23" s="16"/>
      <c r="N23" s="14"/>
      <c r="O23" s="90"/>
      <c r="P23" s="14"/>
      <c r="Q23" s="14"/>
    </row>
    <row r="24" spans="1:17" customFormat="1" ht="25.5" x14ac:dyDescent="0.2">
      <c r="A24" s="23" t="s">
        <v>126</v>
      </c>
      <c r="B24" s="14"/>
      <c r="C24" s="15"/>
      <c r="D24" s="15"/>
      <c r="E24" s="15"/>
      <c r="F24" s="14"/>
      <c r="G24" s="15"/>
      <c r="H24" s="15"/>
      <c r="I24" s="15"/>
      <c r="J24" s="15"/>
      <c r="K24" s="15"/>
      <c r="L24" s="15">
        <v>0</v>
      </c>
      <c r="M24" s="16"/>
      <c r="N24" s="14"/>
      <c r="O24" s="90"/>
      <c r="P24" s="14"/>
      <c r="Q24" s="14"/>
    </row>
    <row r="25" spans="1:17" customFormat="1" ht="38.25" x14ac:dyDescent="0.2">
      <c r="A25" s="23" t="s">
        <v>127</v>
      </c>
      <c r="B25" s="14"/>
      <c r="C25" s="15"/>
      <c r="D25" s="15"/>
      <c r="E25" s="15"/>
      <c r="F25" s="14"/>
      <c r="G25" s="15"/>
      <c r="H25" s="15"/>
      <c r="I25" s="15"/>
      <c r="J25" s="15"/>
      <c r="K25" s="15"/>
      <c r="L25" s="92">
        <v>2002357.66</v>
      </c>
      <c r="M25" s="16"/>
      <c r="N25" s="14"/>
      <c r="O25" s="90"/>
      <c r="P25" s="14"/>
      <c r="Q25" s="14"/>
    </row>
  </sheetData>
  <mergeCells count="2">
    <mergeCell ref="A6:F6"/>
    <mergeCell ref="L6:Q6"/>
  </mergeCell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Operations Report</vt:lpstr>
      <vt:lpstr>Descriptions of Items</vt:lpstr>
      <vt:lpstr>Capital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Wu, Xuejie M [P SAF]</dc:creator>
  <cp:lastModifiedBy>Wu, Xuejie M [P SAF]</cp:lastModifiedBy>
  <cp:lastPrinted>2025-11-18T17:45:22Z</cp:lastPrinted>
  <dcterms:created xsi:type="dcterms:W3CDTF">2024-04-15T19:21:07Z</dcterms:created>
  <dcterms:modified xsi:type="dcterms:W3CDTF">2026-01-13T21:11:06Z</dcterms:modified>
</cp:coreProperties>
</file>